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Audio\file_downloads\"/>
    </mc:Choice>
  </mc:AlternateContent>
  <bookViews>
    <workbookView xWindow="0" yWindow="0" windowWidth="22848" windowHeight="15756"/>
  </bookViews>
  <sheets>
    <sheet name="Triode" sheetId="1" r:id="rId1"/>
    <sheet name="Pentode" sheetId="2" r:id="rId2"/>
  </sheets>
  <definedNames>
    <definedName name="_xlnm.Print_Area" localSheetId="1">Pentode!$AC$11:$AV$53</definedName>
    <definedName name="_xlnm.Print_Area" localSheetId="0">Triode!$A$3:$P$46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E23" i="2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22" i="2"/>
  <c r="G26" i="2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25" i="2"/>
  <c r="I28" i="2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I41" i="2" s="1"/>
  <c r="I42" i="2" s="1"/>
  <c r="I43" i="2" s="1"/>
  <c r="I44" i="2" s="1"/>
  <c r="I45" i="2" s="1"/>
  <c r="I46" i="2" s="1"/>
  <c r="I27" i="2"/>
  <c r="K32" i="2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31" i="2"/>
  <c r="M33" i="2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32" i="2"/>
  <c r="O33" i="2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32" i="2"/>
  <c r="Q33" i="2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S33" i="2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32" i="2"/>
  <c r="U33" i="2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32" i="2"/>
  <c r="Q32" i="2"/>
  <c r="W32" i="2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AA46" i="2" l="1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AA13" i="2"/>
  <c r="AA12" i="2"/>
  <c r="AA11" i="2"/>
  <c r="AA10" i="2"/>
  <c r="AA9" i="2"/>
  <c r="AA8" i="2"/>
  <c r="AA7" i="2"/>
  <c r="AA6" i="2"/>
  <c r="U46" i="1" l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V46" i="1" l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</calcChain>
</file>

<file path=xl/sharedStrings.xml><?xml version="1.0" encoding="utf-8"?>
<sst xmlns="http://schemas.openxmlformats.org/spreadsheetml/2006/main" count="35" uniqueCount="9">
  <si>
    <t>VG</t>
  </si>
  <si>
    <t>VP</t>
  </si>
  <si>
    <t>Load Line</t>
  </si>
  <si>
    <t>Rl</t>
  </si>
  <si>
    <t>Vz</t>
  </si>
  <si>
    <t>75W</t>
  </si>
  <si>
    <t>IA</t>
  </si>
  <si>
    <t>IG2</t>
  </si>
  <si>
    <t>Feedback 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</si>
</sst>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7" xfId="0" applyFill="1" applyBorder="1"/>
    <xf numFmtId="0" fontId="1" fillId="0" borderId="4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PL177A</a:t>
            </a:r>
            <a:r>
              <a:rPr lang="en-US" baseline="0"/>
              <a:t> Triode G3=GND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963742490126313E-2"/>
          <c:y val="6.2659224215380532E-2"/>
          <c:w val="0.90043162854304004"/>
          <c:h val="0.87366221802419464"/>
        </c:manualLayout>
      </c:layout>
      <c:scatterChart>
        <c:scatterStyle val="smoothMarker"/>
        <c:varyColors val="0"/>
        <c:ser>
          <c:idx val="0"/>
          <c:order val="0"/>
          <c:tx>
            <c:v>"0"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Triode!$F$6:$F$46</c:f>
              <c:numCache>
                <c:formatCode>General</c:formatCode>
                <c:ptCount val="41"/>
                <c:pt idx="0">
                  <c:v>0</c:v>
                </c:pt>
                <c:pt idx="1">
                  <c:v>2.7</c:v>
                </c:pt>
                <c:pt idx="2">
                  <c:v>9.8000000000000007</c:v>
                </c:pt>
                <c:pt idx="3">
                  <c:v>20</c:v>
                </c:pt>
                <c:pt idx="4">
                  <c:v>33</c:v>
                </c:pt>
                <c:pt idx="5">
                  <c:v>48</c:v>
                </c:pt>
                <c:pt idx="6">
                  <c:v>65</c:v>
                </c:pt>
                <c:pt idx="7">
                  <c:v>82</c:v>
                </c:pt>
                <c:pt idx="8">
                  <c:v>101</c:v>
                </c:pt>
                <c:pt idx="9">
                  <c:v>122</c:v>
                </c:pt>
                <c:pt idx="10">
                  <c:v>144</c:v>
                </c:pt>
                <c:pt idx="11">
                  <c:v>166</c:v>
                </c:pt>
                <c:pt idx="12">
                  <c:v>189</c:v>
                </c:pt>
                <c:pt idx="13">
                  <c:v>214</c:v>
                </c:pt>
                <c:pt idx="14">
                  <c:v>241</c:v>
                </c:pt>
              </c:numCache>
            </c:numRef>
          </c:yVal>
          <c:smooth val="1"/>
        </c:ser>
        <c:ser>
          <c:idx val="1"/>
          <c:order val="1"/>
          <c:tx>
            <c:v>"-10"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Triode!$G$6:$G$46</c:f>
              <c:numCache>
                <c:formatCode>General</c:formatCode>
                <c:ptCount val="41"/>
                <c:pt idx="1">
                  <c:v>0</c:v>
                </c:pt>
                <c:pt idx="2">
                  <c:v>0.17</c:v>
                </c:pt>
                <c:pt idx="3">
                  <c:v>2.2000000000000002</c:v>
                </c:pt>
                <c:pt idx="4">
                  <c:v>7.7</c:v>
                </c:pt>
                <c:pt idx="5">
                  <c:v>17</c:v>
                </c:pt>
                <c:pt idx="6">
                  <c:v>28</c:v>
                </c:pt>
                <c:pt idx="7">
                  <c:v>42</c:v>
                </c:pt>
                <c:pt idx="8">
                  <c:v>57</c:v>
                </c:pt>
                <c:pt idx="9">
                  <c:v>74</c:v>
                </c:pt>
                <c:pt idx="10">
                  <c:v>92</c:v>
                </c:pt>
                <c:pt idx="11">
                  <c:v>112</c:v>
                </c:pt>
                <c:pt idx="12">
                  <c:v>133</c:v>
                </c:pt>
                <c:pt idx="13">
                  <c:v>155</c:v>
                </c:pt>
                <c:pt idx="14">
                  <c:v>178</c:v>
                </c:pt>
                <c:pt idx="15">
                  <c:v>203</c:v>
                </c:pt>
                <c:pt idx="16">
                  <c:v>228</c:v>
                </c:pt>
              </c:numCache>
            </c:numRef>
          </c:yVal>
          <c:smooth val="1"/>
        </c:ser>
        <c:ser>
          <c:idx val="2"/>
          <c:order val="2"/>
          <c:tx>
            <c:v>"-20"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Triode!$H$6:$H$46</c:f>
              <c:numCache>
                <c:formatCode>General</c:formatCode>
                <c:ptCount val="41"/>
                <c:pt idx="3">
                  <c:v>0</c:v>
                </c:pt>
                <c:pt idx="4">
                  <c:v>0.4</c:v>
                </c:pt>
                <c:pt idx="5">
                  <c:v>2.4</c:v>
                </c:pt>
                <c:pt idx="6">
                  <c:v>7.3</c:v>
                </c:pt>
                <c:pt idx="7">
                  <c:v>15</c:v>
                </c:pt>
                <c:pt idx="8">
                  <c:v>25</c:v>
                </c:pt>
                <c:pt idx="9">
                  <c:v>38</c:v>
                </c:pt>
                <c:pt idx="10">
                  <c:v>52</c:v>
                </c:pt>
                <c:pt idx="11">
                  <c:v>68</c:v>
                </c:pt>
                <c:pt idx="12">
                  <c:v>86</c:v>
                </c:pt>
                <c:pt idx="13">
                  <c:v>104</c:v>
                </c:pt>
                <c:pt idx="14">
                  <c:v>125</c:v>
                </c:pt>
                <c:pt idx="15">
                  <c:v>146</c:v>
                </c:pt>
                <c:pt idx="16">
                  <c:v>168</c:v>
                </c:pt>
                <c:pt idx="17">
                  <c:v>192</c:v>
                </c:pt>
                <c:pt idx="18">
                  <c:v>220</c:v>
                </c:pt>
              </c:numCache>
            </c:numRef>
          </c:yVal>
          <c:smooth val="1"/>
        </c:ser>
        <c:ser>
          <c:idx val="3"/>
          <c:order val="3"/>
          <c:tx>
            <c:v>"-30"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Triode!$I$6:$I$46</c:f>
              <c:numCache>
                <c:formatCode>General</c:formatCode>
                <c:ptCount val="41"/>
                <c:pt idx="5">
                  <c:v>0</c:v>
                </c:pt>
                <c:pt idx="6">
                  <c:v>0.8</c:v>
                </c:pt>
                <c:pt idx="7">
                  <c:v>2.9</c:v>
                </c:pt>
                <c:pt idx="8">
                  <c:v>7.4</c:v>
                </c:pt>
                <c:pt idx="9">
                  <c:v>14</c:v>
                </c:pt>
                <c:pt idx="10">
                  <c:v>24</c:v>
                </c:pt>
                <c:pt idx="11">
                  <c:v>35</c:v>
                </c:pt>
                <c:pt idx="12">
                  <c:v>49</c:v>
                </c:pt>
                <c:pt idx="13">
                  <c:v>64</c:v>
                </c:pt>
                <c:pt idx="14">
                  <c:v>80</c:v>
                </c:pt>
                <c:pt idx="15">
                  <c:v>98</c:v>
                </c:pt>
                <c:pt idx="16">
                  <c:v>117</c:v>
                </c:pt>
                <c:pt idx="17">
                  <c:v>138</c:v>
                </c:pt>
                <c:pt idx="18">
                  <c:v>160</c:v>
                </c:pt>
                <c:pt idx="19">
                  <c:v>183</c:v>
                </c:pt>
                <c:pt idx="20">
                  <c:v>208</c:v>
                </c:pt>
              </c:numCache>
            </c:numRef>
          </c:yVal>
          <c:smooth val="1"/>
        </c:ser>
        <c:ser>
          <c:idx val="4"/>
          <c:order val="4"/>
          <c:tx>
            <c:v>"-50"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Triode!$J$6:$J$46</c:f>
              <c:numCache>
                <c:formatCode>General</c:formatCode>
                <c:ptCount val="41"/>
                <c:pt idx="7">
                  <c:v>0</c:v>
                </c:pt>
                <c:pt idx="8">
                  <c:v>1.2</c:v>
                </c:pt>
                <c:pt idx="9">
                  <c:v>3.5</c:v>
                </c:pt>
                <c:pt idx="10">
                  <c:v>7.7</c:v>
                </c:pt>
                <c:pt idx="11">
                  <c:v>14</c:v>
                </c:pt>
                <c:pt idx="12">
                  <c:v>23</c:v>
                </c:pt>
                <c:pt idx="13">
                  <c:v>34</c:v>
                </c:pt>
                <c:pt idx="14">
                  <c:v>46</c:v>
                </c:pt>
                <c:pt idx="15">
                  <c:v>61</c:v>
                </c:pt>
                <c:pt idx="16">
                  <c:v>76</c:v>
                </c:pt>
                <c:pt idx="17">
                  <c:v>94</c:v>
                </c:pt>
                <c:pt idx="18">
                  <c:v>112</c:v>
                </c:pt>
                <c:pt idx="19">
                  <c:v>132</c:v>
                </c:pt>
                <c:pt idx="20">
                  <c:v>152</c:v>
                </c:pt>
                <c:pt idx="21">
                  <c:v>176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5"/>
          <c:order val="5"/>
          <c:tx>
            <c:v>"-50"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Triode!$K$6:$K$46</c:f>
              <c:numCache>
                <c:formatCode>General</c:formatCode>
                <c:ptCount val="41"/>
                <c:pt idx="8">
                  <c:v>0</c:v>
                </c:pt>
                <c:pt idx="9">
                  <c:v>0.6</c:v>
                </c:pt>
                <c:pt idx="10">
                  <c:v>1.7</c:v>
                </c:pt>
                <c:pt idx="11">
                  <c:v>4.0999999999999996</c:v>
                </c:pt>
                <c:pt idx="12">
                  <c:v>8</c:v>
                </c:pt>
                <c:pt idx="13">
                  <c:v>14</c:v>
                </c:pt>
                <c:pt idx="14">
                  <c:v>22</c:v>
                </c:pt>
                <c:pt idx="15">
                  <c:v>32</c:v>
                </c:pt>
                <c:pt idx="16">
                  <c:v>44</c:v>
                </c:pt>
                <c:pt idx="17">
                  <c:v>58</c:v>
                </c:pt>
                <c:pt idx="18">
                  <c:v>73</c:v>
                </c:pt>
                <c:pt idx="19">
                  <c:v>89</c:v>
                </c:pt>
                <c:pt idx="20">
                  <c:v>107</c:v>
                </c:pt>
                <c:pt idx="21">
                  <c:v>126</c:v>
                </c:pt>
                <c:pt idx="22">
                  <c:v>146</c:v>
                </c:pt>
                <c:pt idx="23">
                  <c:v>168</c:v>
                </c:pt>
              </c:numCache>
            </c:numRef>
          </c:yVal>
          <c:smooth val="1"/>
        </c:ser>
        <c:ser>
          <c:idx val="6"/>
          <c:order val="6"/>
          <c:tx>
            <c:v>"-40"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Triode!$J$6:$J$46</c:f>
              <c:numCache>
                <c:formatCode>General</c:formatCode>
                <c:ptCount val="41"/>
                <c:pt idx="7">
                  <c:v>0</c:v>
                </c:pt>
                <c:pt idx="8">
                  <c:v>1.2</c:v>
                </c:pt>
                <c:pt idx="9">
                  <c:v>3.5</c:v>
                </c:pt>
                <c:pt idx="10">
                  <c:v>7.7</c:v>
                </c:pt>
                <c:pt idx="11">
                  <c:v>14</c:v>
                </c:pt>
                <c:pt idx="12">
                  <c:v>23</c:v>
                </c:pt>
                <c:pt idx="13">
                  <c:v>34</c:v>
                </c:pt>
                <c:pt idx="14">
                  <c:v>46</c:v>
                </c:pt>
                <c:pt idx="15">
                  <c:v>61</c:v>
                </c:pt>
                <c:pt idx="16">
                  <c:v>76</c:v>
                </c:pt>
                <c:pt idx="17">
                  <c:v>94</c:v>
                </c:pt>
                <c:pt idx="18">
                  <c:v>112</c:v>
                </c:pt>
                <c:pt idx="19">
                  <c:v>132</c:v>
                </c:pt>
                <c:pt idx="20">
                  <c:v>152</c:v>
                </c:pt>
                <c:pt idx="21">
                  <c:v>176</c:v>
                </c:pt>
              </c:numCache>
            </c:numRef>
          </c:yVal>
          <c:smooth val="1"/>
        </c:ser>
        <c:ser>
          <c:idx val="7"/>
          <c:order val="7"/>
          <c:tx>
            <c:v>"-60"</c:v>
          </c:tx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Triode!$L$6:$L$46</c:f>
              <c:numCache>
                <c:formatCode>General</c:formatCode>
                <c:ptCount val="41"/>
                <c:pt idx="12">
                  <c:v>0</c:v>
                </c:pt>
                <c:pt idx="13">
                  <c:v>3</c:v>
                </c:pt>
                <c:pt idx="14">
                  <c:v>8</c:v>
                </c:pt>
                <c:pt idx="15">
                  <c:v>14</c:v>
                </c:pt>
                <c:pt idx="16">
                  <c:v>22</c:v>
                </c:pt>
                <c:pt idx="17">
                  <c:v>32</c:v>
                </c:pt>
                <c:pt idx="18">
                  <c:v>43</c:v>
                </c:pt>
                <c:pt idx="19">
                  <c:v>56</c:v>
                </c:pt>
                <c:pt idx="20">
                  <c:v>71</c:v>
                </c:pt>
                <c:pt idx="21">
                  <c:v>86</c:v>
                </c:pt>
                <c:pt idx="22">
                  <c:v>103</c:v>
                </c:pt>
                <c:pt idx="23">
                  <c:v>121</c:v>
                </c:pt>
                <c:pt idx="24">
                  <c:v>142</c:v>
                </c:pt>
              </c:numCache>
            </c:numRef>
          </c:yVal>
          <c:smooth val="1"/>
        </c:ser>
        <c:ser>
          <c:idx val="8"/>
          <c:order val="8"/>
          <c:tx>
            <c:v>"-70"</c:v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Triode!$M$6:$M$46</c:f>
              <c:numCache>
                <c:formatCode>General</c:formatCode>
                <c:ptCount val="41"/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10</c:v>
                </c:pt>
                <c:pt idx="17">
                  <c:v>15</c:v>
                </c:pt>
                <c:pt idx="18">
                  <c:v>22</c:v>
                </c:pt>
                <c:pt idx="19">
                  <c:v>32</c:v>
                </c:pt>
                <c:pt idx="20">
                  <c:v>42</c:v>
                </c:pt>
                <c:pt idx="21">
                  <c:v>55</c:v>
                </c:pt>
                <c:pt idx="22">
                  <c:v>68</c:v>
                </c:pt>
                <c:pt idx="23">
                  <c:v>84</c:v>
                </c:pt>
                <c:pt idx="24">
                  <c:v>100</c:v>
                </c:pt>
                <c:pt idx="25">
                  <c:v>120</c:v>
                </c:pt>
                <c:pt idx="26">
                  <c:v>139</c:v>
                </c:pt>
              </c:numCache>
            </c:numRef>
          </c:yVal>
          <c:smooth val="1"/>
        </c:ser>
        <c:ser>
          <c:idx val="9"/>
          <c:order val="9"/>
          <c:tx>
            <c:v>"-80"</c:v>
          </c:tx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Triode!$N$6:$N$46</c:f>
              <c:numCache>
                <c:formatCode>General</c:formatCode>
                <c:ptCount val="41"/>
                <c:pt idx="13">
                  <c:v>0</c:v>
                </c:pt>
                <c:pt idx="14">
                  <c:v>0.8</c:v>
                </c:pt>
                <c:pt idx="15">
                  <c:v>1.9</c:v>
                </c:pt>
                <c:pt idx="16">
                  <c:v>3.7</c:v>
                </c:pt>
                <c:pt idx="17">
                  <c:v>6.5</c:v>
                </c:pt>
                <c:pt idx="18">
                  <c:v>10</c:v>
                </c:pt>
                <c:pt idx="19">
                  <c:v>16</c:v>
                </c:pt>
                <c:pt idx="20">
                  <c:v>23</c:v>
                </c:pt>
                <c:pt idx="21">
                  <c:v>32</c:v>
                </c:pt>
                <c:pt idx="22">
                  <c:v>42</c:v>
                </c:pt>
                <c:pt idx="23">
                  <c:v>53</c:v>
                </c:pt>
                <c:pt idx="24">
                  <c:v>66</c:v>
                </c:pt>
                <c:pt idx="25">
                  <c:v>81</c:v>
                </c:pt>
                <c:pt idx="26">
                  <c:v>96</c:v>
                </c:pt>
                <c:pt idx="27">
                  <c:v>112</c:v>
                </c:pt>
                <c:pt idx="28">
                  <c:v>130</c:v>
                </c:pt>
                <c:pt idx="29">
                  <c:v>148</c:v>
                </c:pt>
              </c:numCache>
            </c:numRef>
          </c:yVal>
          <c:smooth val="1"/>
        </c:ser>
        <c:ser>
          <c:idx val="10"/>
          <c:order val="10"/>
          <c:tx>
            <c:v>"-90"</c:v>
          </c:tx>
          <c:spPr>
            <a:ln w="19050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Triode!$O$6:$O$46</c:f>
              <c:numCache>
                <c:formatCode>General</c:formatCode>
                <c:ptCount val="41"/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12</c:v>
                </c:pt>
                <c:pt idx="21">
                  <c:v>17</c:v>
                </c:pt>
                <c:pt idx="22">
                  <c:v>24</c:v>
                </c:pt>
                <c:pt idx="23">
                  <c:v>32</c:v>
                </c:pt>
                <c:pt idx="24">
                  <c:v>42</c:v>
                </c:pt>
                <c:pt idx="25">
                  <c:v>53</c:v>
                </c:pt>
                <c:pt idx="26">
                  <c:v>65</c:v>
                </c:pt>
                <c:pt idx="27">
                  <c:v>79</c:v>
                </c:pt>
                <c:pt idx="28">
                  <c:v>94</c:v>
                </c:pt>
                <c:pt idx="29">
                  <c:v>110</c:v>
                </c:pt>
                <c:pt idx="30">
                  <c:v>127</c:v>
                </c:pt>
                <c:pt idx="31">
                  <c:v>145</c:v>
                </c:pt>
              </c:numCache>
            </c:numRef>
          </c:yVal>
          <c:smooth val="1"/>
        </c:ser>
        <c:ser>
          <c:idx val="11"/>
          <c:order val="11"/>
          <c:tx>
            <c:v>"-100"</c:v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Triode!$P$6:$P$46</c:f>
              <c:numCache>
                <c:formatCode>General</c:formatCode>
                <c:ptCount val="41"/>
                <c:pt idx="16">
                  <c:v>0</c:v>
                </c:pt>
                <c:pt idx="17">
                  <c:v>0.8</c:v>
                </c:pt>
                <c:pt idx="18">
                  <c:v>1.7</c:v>
                </c:pt>
                <c:pt idx="19">
                  <c:v>3.2</c:v>
                </c:pt>
                <c:pt idx="20">
                  <c:v>5.4</c:v>
                </c:pt>
                <c:pt idx="21">
                  <c:v>8.5</c:v>
                </c:pt>
                <c:pt idx="22">
                  <c:v>13</c:v>
                </c:pt>
                <c:pt idx="23">
                  <c:v>18</c:v>
                </c:pt>
                <c:pt idx="24">
                  <c:v>24</c:v>
                </c:pt>
                <c:pt idx="25">
                  <c:v>32</c:v>
                </c:pt>
                <c:pt idx="26">
                  <c:v>42</c:v>
                </c:pt>
                <c:pt idx="27">
                  <c:v>53</c:v>
                </c:pt>
                <c:pt idx="28">
                  <c:v>65</c:v>
                </c:pt>
                <c:pt idx="29">
                  <c:v>78</c:v>
                </c:pt>
                <c:pt idx="30">
                  <c:v>92</c:v>
                </c:pt>
                <c:pt idx="31">
                  <c:v>108</c:v>
                </c:pt>
              </c:numCache>
            </c:numRef>
          </c:yVal>
          <c:smooth val="1"/>
        </c:ser>
        <c:ser>
          <c:idx val="13"/>
          <c:order val="12"/>
          <c:tx>
            <c:v>"-110"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Triode!$Q$6:$Q$46</c:f>
              <c:numCache>
                <c:formatCode>General</c:formatCode>
                <c:ptCount val="41"/>
                <c:pt idx="18">
                  <c:v>0</c:v>
                </c:pt>
                <c:pt idx="19">
                  <c:v>1</c:v>
                </c:pt>
                <c:pt idx="20">
                  <c:v>1.8</c:v>
                </c:pt>
                <c:pt idx="21">
                  <c:v>3.5</c:v>
                </c:pt>
                <c:pt idx="22">
                  <c:v>5.7</c:v>
                </c:pt>
                <c:pt idx="23">
                  <c:v>8.8000000000000007</c:v>
                </c:pt>
                <c:pt idx="24">
                  <c:v>13</c:v>
                </c:pt>
                <c:pt idx="25">
                  <c:v>18</c:v>
                </c:pt>
                <c:pt idx="26">
                  <c:v>24</c:v>
                </c:pt>
                <c:pt idx="27">
                  <c:v>32</c:v>
                </c:pt>
                <c:pt idx="28">
                  <c:v>41</c:v>
                </c:pt>
                <c:pt idx="29">
                  <c:v>51</c:v>
                </c:pt>
                <c:pt idx="30">
                  <c:v>63</c:v>
                </c:pt>
                <c:pt idx="31">
                  <c:v>76</c:v>
                </c:pt>
                <c:pt idx="32">
                  <c:v>90</c:v>
                </c:pt>
                <c:pt idx="33">
                  <c:v>105</c:v>
                </c:pt>
              </c:numCache>
            </c:numRef>
          </c:yVal>
          <c:smooth val="1"/>
        </c:ser>
        <c:ser>
          <c:idx val="14"/>
          <c:order val="13"/>
          <c:tx>
            <c:v>"-120"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Triode!$R$6:$R$46</c:f>
              <c:numCache>
                <c:formatCode>General</c:formatCode>
                <c:ptCount val="41"/>
                <c:pt idx="19">
                  <c:v>0</c:v>
                </c:pt>
                <c:pt idx="20">
                  <c:v>0.6</c:v>
                </c:pt>
                <c:pt idx="21">
                  <c:v>1.2</c:v>
                </c:pt>
                <c:pt idx="22">
                  <c:v>2.1</c:v>
                </c:pt>
                <c:pt idx="23">
                  <c:v>4.0999999999999996</c:v>
                </c:pt>
                <c:pt idx="24">
                  <c:v>6.4</c:v>
                </c:pt>
                <c:pt idx="25">
                  <c:v>9.6</c:v>
                </c:pt>
                <c:pt idx="26">
                  <c:v>14</c:v>
                </c:pt>
                <c:pt idx="27">
                  <c:v>19</c:v>
                </c:pt>
                <c:pt idx="28">
                  <c:v>25</c:v>
                </c:pt>
                <c:pt idx="29">
                  <c:v>32</c:v>
                </c:pt>
                <c:pt idx="30">
                  <c:v>41</c:v>
                </c:pt>
                <c:pt idx="31">
                  <c:v>51</c:v>
                </c:pt>
                <c:pt idx="32">
                  <c:v>62</c:v>
                </c:pt>
                <c:pt idx="33">
                  <c:v>75</c:v>
                </c:pt>
                <c:pt idx="34">
                  <c:v>88</c:v>
                </c:pt>
                <c:pt idx="35">
                  <c:v>102</c:v>
                </c:pt>
              </c:numCache>
            </c:numRef>
          </c:yVal>
          <c:smooth val="1"/>
        </c:ser>
        <c:ser>
          <c:idx val="15"/>
          <c:order val="14"/>
          <c:tx>
            <c:v>"-130"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Triode!$S$6:$S$46</c:f>
              <c:numCache>
                <c:formatCode>General</c:formatCode>
                <c:ptCount val="41"/>
                <c:pt idx="20">
                  <c:v>0</c:v>
                </c:pt>
                <c:pt idx="21">
                  <c:v>0.5</c:v>
                </c:pt>
                <c:pt idx="22">
                  <c:v>1.1000000000000001</c:v>
                </c:pt>
                <c:pt idx="23">
                  <c:v>2</c:v>
                </c:pt>
                <c:pt idx="24">
                  <c:v>3.3</c:v>
                </c:pt>
                <c:pt idx="25">
                  <c:v>5.0999999999999996</c:v>
                </c:pt>
                <c:pt idx="26">
                  <c:v>7.6</c:v>
                </c:pt>
                <c:pt idx="27">
                  <c:v>11</c:v>
                </c:pt>
                <c:pt idx="28">
                  <c:v>15</c:v>
                </c:pt>
                <c:pt idx="29">
                  <c:v>20</c:v>
                </c:pt>
                <c:pt idx="30">
                  <c:v>26</c:v>
                </c:pt>
                <c:pt idx="31">
                  <c:v>33</c:v>
                </c:pt>
                <c:pt idx="32">
                  <c:v>42</c:v>
                </c:pt>
                <c:pt idx="33">
                  <c:v>51</c:v>
                </c:pt>
                <c:pt idx="34">
                  <c:v>62</c:v>
                </c:pt>
                <c:pt idx="35">
                  <c:v>75</c:v>
                </c:pt>
              </c:numCache>
            </c:numRef>
          </c:yVal>
          <c:smooth val="1"/>
        </c:ser>
        <c:ser>
          <c:idx val="16"/>
          <c:order val="15"/>
          <c:tx>
            <c:v>LL</c:v>
          </c:tx>
          <c:spPr>
            <a:ln w="254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Triode!$V$6:$V$46</c:f>
              <c:numCache>
                <c:formatCode>General</c:formatCode>
                <c:ptCount val="41"/>
                <c:pt idx="0">
                  <c:v>240</c:v>
                </c:pt>
                <c:pt idx="1">
                  <c:v>235</c:v>
                </c:pt>
                <c:pt idx="2">
                  <c:v>230</c:v>
                </c:pt>
                <c:pt idx="3">
                  <c:v>225</c:v>
                </c:pt>
                <c:pt idx="4">
                  <c:v>220</c:v>
                </c:pt>
                <c:pt idx="5">
                  <c:v>215</c:v>
                </c:pt>
                <c:pt idx="6">
                  <c:v>210</c:v>
                </c:pt>
                <c:pt idx="7">
                  <c:v>205</c:v>
                </c:pt>
                <c:pt idx="8">
                  <c:v>200</c:v>
                </c:pt>
                <c:pt idx="9">
                  <c:v>195</c:v>
                </c:pt>
                <c:pt idx="10">
                  <c:v>190</c:v>
                </c:pt>
                <c:pt idx="11">
                  <c:v>185</c:v>
                </c:pt>
                <c:pt idx="12">
                  <c:v>180</c:v>
                </c:pt>
                <c:pt idx="13">
                  <c:v>175</c:v>
                </c:pt>
                <c:pt idx="14">
                  <c:v>170</c:v>
                </c:pt>
                <c:pt idx="15">
                  <c:v>165</c:v>
                </c:pt>
                <c:pt idx="16">
                  <c:v>160</c:v>
                </c:pt>
                <c:pt idx="17">
                  <c:v>155</c:v>
                </c:pt>
                <c:pt idx="18">
                  <c:v>150</c:v>
                </c:pt>
                <c:pt idx="19">
                  <c:v>145</c:v>
                </c:pt>
                <c:pt idx="20">
                  <c:v>140</c:v>
                </c:pt>
                <c:pt idx="21">
                  <c:v>135</c:v>
                </c:pt>
                <c:pt idx="22">
                  <c:v>130</c:v>
                </c:pt>
                <c:pt idx="23">
                  <c:v>125</c:v>
                </c:pt>
                <c:pt idx="24">
                  <c:v>120</c:v>
                </c:pt>
                <c:pt idx="25">
                  <c:v>115</c:v>
                </c:pt>
                <c:pt idx="26">
                  <c:v>110</c:v>
                </c:pt>
                <c:pt idx="27">
                  <c:v>105</c:v>
                </c:pt>
                <c:pt idx="28">
                  <c:v>100</c:v>
                </c:pt>
                <c:pt idx="29">
                  <c:v>95</c:v>
                </c:pt>
                <c:pt idx="30">
                  <c:v>90</c:v>
                </c:pt>
                <c:pt idx="31">
                  <c:v>85</c:v>
                </c:pt>
                <c:pt idx="32">
                  <c:v>80</c:v>
                </c:pt>
                <c:pt idx="33">
                  <c:v>75</c:v>
                </c:pt>
                <c:pt idx="34">
                  <c:v>70</c:v>
                </c:pt>
                <c:pt idx="35">
                  <c:v>65</c:v>
                </c:pt>
                <c:pt idx="36">
                  <c:v>60</c:v>
                </c:pt>
                <c:pt idx="37">
                  <c:v>55</c:v>
                </c:pt>
                <c:pt idx="38">
                  <c:v>50</c:v>
                </c:pt>
                <c:pt idx="39">
                  <c:v>45</c:v>
                </c:pt>
                <c:pt idx="40">
                  <c:v>40</c:v>
                </c:pt>
              </c:numCache>
            </c:numRef>
          </c:yVal>
          <c:smooth val="1"/>
        </c:ser>
        <c:ser>
          <c:idx val="17"/>
          <c:order val="16"/>
          <c:tx>
            <c:v>"+10"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Triode!$E$6:$E$46</c:f>
              <c:numCache>
                <c:formatCode>General</c:formatCode>
                <c:ptCount val="41"/>
                <c:pt idx="0">
                  <c:v>0</c:v>
                </c:pt>
                <c:pt idx="1">
                  <c:v>18</c:v>
                </c:pt>
                <c:pt idx="2">
                  <c:v>34</c:v>
                </c:pt>
                <c:pt idx="3">
                  <c:v>52</c:v>
                </c:pt>
                <c:pt idx="4">
                  <c:v>70</c:v>
                </c:pt>
                <c:pt idx="5">
                  <c:v>89</c:v>
                </c:pt>
                <c:pt idx="6">
                  <c:v>109</c:v>
                </c:pt>
                <c:pt idx="7">
                  <c:v>129</c:v>
                </c:pt>
                <c:pt idx="8">
                  <c:v>151</c:v>
                </c:pt>
                <c:pt idx="9">
                  <c:v>174</c:v>
                </c:pt>
                <c:pt idx="10">
                  <c:v>198</c:v>
                </c:pt>
                <c:pt idx="11">
                  <c:v>223</c:v>
                </c:pt>
                <c:pt idx="12">
                  <c:v>249</c:v>
                </c:pt>
              </c:numCache>
            </c:numRef>
          </c:yVal>
          <c:smooth val="1"/>
        </c:ser>
        <c:ser>
          <c:idx val="18"/>
          <c:order val="17"/>
          <c:tx>
            <c:v>"+20"</c:v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Triode!$D$6:$D$46</c:f>
              <c:numCache>
                <c:formatCode>General</c:formatCode>
                <c:ptCount val="41"/>
                <c:pt idx="0">
                  <c:v>0</c:v>
                </c:pt>
                <c:pt idx="1">
                  <c:v>32</c:v>
                </c:pt>
                <c:pt idx="2">
                  <c:v>58</c:v>
                </c:pt>
                <c:pt idx="3">
                  <c:v>79</c:v>
                </c:pt>
                <c:pt idx="4">
                  <c:v>104</c:v>
                </c:pt>
                <c:pt idx="5">
                  <c:v>128</c:v>
                </c:pt>
                <c:pt idx="6">
                  <c:v>153</c:v>
                </c:pt>
                <c:pt idx="7">
                  <c:v>178</c:v>
                </c:pt>
                <c:pt idx="8">
                  <c:v>203</c:v>
                </c:pt>
                <c:pt idx="9">
                  <c:v>229</c:v>
                </c:pt>
                <c:pt idx="10">
                  <c:v>255</c:v>
                </c:pt>
                <c:pt idx="11">
                  <c:v>282</c:v>
                </c:pt>
              </c:numCache>
            </c:numRef>
          </c:yVal>
          <c:smooth val="1"/>
        </c:ser>
        <c:ser>
          <c:idx val="19"/>
          <c:order val="18"/>
          <c:tx>
            <c:v>"+30"</c:v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Triode!$C$6:$C$46</c:f>
              <c:numCache>
                <c:formatCode>General</c:formatCode>
                <c:ptCount val="41"/>
                <c:pt idx="0">
                  <c:v>0</c:v>
                </c:pt>
                <c:pt idx="1">
                  <c:v>42</c:v>
                </c:pt>
                <c:pt idx="2">
                  <c:v>81</c:v>
                </c:pt>
                <c:pt idx="3">
                  <c:v>111</c:v>
                </c:pt>
                <c:pt idx="4">
                  <c:v>137</c:v>
                </c:pt>
                <c:pt idx="5">
                  <c:v>164</c:v>
                </c:pt>
                <c:pt idx="6">
                  <c:v>194</c:v>
                </c:pt>
                <c:pt idx="7">
                  <c:v>224</c:v>
                </c:pt>
                <c:pt idx="8">
                  <c:v>253</c:v>
                </c:pt>
                <c:pt idx="9">
                  <c:v>283</c:v>
                </c:pt>
                <c:pt idx="10">
                  <c:v>315</c:v>
                </c:pt>
              </c:numCache>
            </c:numRef>
          </c:yVal>
          <c:smooth val="1"/>
        </c:ser>
        <c:ser>
          <c:idx val="12"/>
          <c:order val="19"/>
          <c:tx>
            <c:v>"65W"</c:v>
          </c:tx>
          <c:spPr>
            <a:ln w="2540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Triode!$A$6:$A$46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Triode!$U$6:$U$46</c:f>
              <c:numCache>
                <c:formatCode>General</c:formatCode>
                <c:ptCount val="41"/>
                <c:pt idx="9">
                  <c:v>333.33333333333331</c:v>
                </c:pt>
                <c:pt idx="10">
                  <c:v>300</c:v>
                </c:pt>
                <c:pt idx="11">
                  <c:v>272.72727272727275</c:v>
                </c:pt>
                <c:pt idx="12">
                  <c:v>250</c:v>
                </c:pt>
                <c:pt idx="13">
                  <c:v>230.76923076923077</c:v>
                </c:pt>
                <c:pt idx="14">
                  <c:v>214.28571428571428</c:v>
                </c:pt>
                <c:pt idx="15">
                  <c:v>200</c:v>
                </c:pt>
                <c:pt idx="16">
                  <c:v>187.5</c:v>
                </c:pt>
                <c:pt idx="17">
                  <c:v>176.47058823529412</c:v>
                </c:pt>
                <c:pt idx="18">
                  <c:v>166.66666666666666</c:v>
                </c:pt>
                <c:pt idx="19">
                  <c:v>157.89473684210526</c:v>
                </c:pt>
                <c:pt idx="20">
                  <c:v>150</c:v>
                </c:pt>
                <c:pt idx="21">
                  <c:v>142.85714285714286</c:v>
                </c:pt>
                <c:pt idx="22">
                  <c:v>136.36363636363637</c:v>
                </c:pt>
                <c:pt idx="23">
                  <c:v>130.43478260869566</c:v>
                </c:pt>
                <c:pt idx="24">
                  <c:v>125</c:v>
                </c:pt>
                <c:pt idx="25">
                  <c:v>120</c:v>
                </c:pt>
                <c:pt idx="26">
                  <c:v>115.38461538461539</c:v>
                </c:pt>
                <c:pt idx="27">
                  <c:v>111.11111111111111</c:v>
                </c:pt>
                <c:pt idx="28">
                  <c:v>107.14285714285714</c:v>
                </c:pt>
                <c:pt idx="29">
                  <c:v>103.44827586206897</c:v>
                </c:pt>
                <c:pt idx="30">
                  <c:v>100</c:v>
                </c:pt>
                <c:pt idx="31">
                  <c:v>96.774193548387103</c:v>
                </c:pt>
                <c:pt idx="32">
                  <c:v>93.75</c:v>
                </c:pt>
                <c:pt idx="33">
                  <c:v>90.909090909090907</c:v>
                </c:pt>
                <c:pt idx="34">
                  <c:v>88.235294117647058</c:v>
                </c:pt>
                <c:pt idx="35">
                  <c:v>85.714285714285708</c:v>
                </c:pt>
                <c:pt idx="36">
                  <c:v>83.333333333333329</c:v>
                </c:pt>
                <c:pt idx="37">
                  <c:v>81.081081081081081</c:v>
                </c:pt>
                <c:pt idx="38">
                  <c:v>78.94736842105263</c:v>
                </c:pt>
                <c:pt idx="39">
                  <c:v>76.92307692307692</c:v>
                </c:pt>
                <c:pt idx="40">
                  <c:v>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07048"/>
        <c:axId val="172414544"/>
      </c:scatterChart>
      <c:valAx>
        <c:axId val="17220704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Plate Voltage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14544"/>
        <c:crosses val="autoZero"/>
        <c:crossBetween val="midCat"/>
        <c:minorUnit val="25"/>
      </c:valAx>
      <c:valAx>
        <c:axId val="1724145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Plate Current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070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PL177A</a:t>
            </a:r>
            <a:r>
              <a:rPr lang="en-US" baseline="0"/>
              <a:t> Pentode G2=300V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702322318258376E-2"/>
          <c:y val="6.6172195388303184E-2"/>
          <c:w val="0.90043162854304004"/>
          <c:h val="0.87366221802419464"/>
        </c:manualLayout>
      </c:layout>
      <c:scatterChart>
        <c:scatterStyle val="smoothMarker"/>
        <c:varyColors val="0"/>
        <c:ser>
          <c:idx val="0"/>
          <c:order val="0"/>
          <c:tx>
            <c:v>"0"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Pentode!$C$6:$C$46</c:f>
              <c:numCache>
                <c:formatCode>General</c:formatCode>
                <c:ptCount val="41"/>
                <c:pt idx="4">
                  <c:v>163</c:v>
                </c:pt>
                <c:pt idx="5">
                  <c:v>182</c:v>
                </c:pt>
                <c:pt idx="6">
                  <c:v>190</c:v>
                </c:pt>
                <c:pt idx="7">
                  <c:v>194</c:v>
                </c:pt>
                <c:pt idx="8">
                  <c:v>194</c:v>
                </c:pt>
                <c:pt idx="9">
                  <c:v>195</c:v>
                </c:pt>
                <c:pt idx="10">
                  <c:v>195</c:v>
                </c:pt>
                <c:pt idx="11">
                  <c:v>195.58499999999998</c:v>
                </c:pt>
                <c:pt idx="12">
                  <c:v>196.17175499999996</c:v>
                </c:pt>
                <c:pt idx="13">
                  <c:v>196.76027026499995</c:v>
                </c:pt>
                <c:pt idx="14">
                  <c:v>197.35055107579493</c:v>
                </c:pt>
                <c:pt idx="15">
                  <c:v>197.9426027290223</c:v>
                </c:pt>
                <c:pt idx="16">
                  <c:v>198.53643053720936</c:v>
                </c:pt>
                <c:pt idx="17">
                  <c:v>199.13203982882095</c:v>
                </c:pt>
                <c:pt idx="18">
                  <c:v>199.72943594830738</c:v>
                </c:pt>
                <c:pt idx="19">
                  <c:v>200.3286242561523</c:v>
                </c:pt>
                <c:pt idx="20">
                  <c:v>200.92961012892073</c:v>
                </c:pt>
                <c:pt idx="21">
                  <c:v>201.53239895930747</c:v>
                </c:pt>
                <c:pt idx="22">
                  <c:v>202.13699615618538</c:v>
                </c:pt>
                <c:pt idx="23">
                  <c:v>202.7434071446539</c:v>
                </c:pt>
                <c:pt idx="24">
                  <c:v>203.35163736608783</c:v>
                </c:pt>
                <c:pt idx="25">
                  <c:v>203.96169227818606</c:v>
                </c:pt>
                <c:pt idx="26">
                  <c:v>204.5735773550206</c:v>
                </c:pt>
                <c:pt idx="27">
                  <c:v>205.18729808708565</c:v>
                </c:pt>
                <c:pt idx="28">
                  <c:v>205.8028599813469</c:v>
                </c:pt>
                <c:pt idx="29">
                  <c:v>206.42026856129092</c:v>
                </c:pt>
                <c:pt idx="30">
                  <c:v>207.03952936697476</c:v>
                </c:pt>
                <c:pt idx="31">
                  <c:v>207.66064795507566</c:v>
                </c:pt>
                <c:pt idx="32">
                  <c:v>208.28362989894086</c:v>
                </c:pt>
                <c:pt idx="33">
                  <c:v>208.90848078863766</c:v>
                </c:pt>
                <c:pt idx="34">
                  <c:v>209.53520623100354</c:v>
                </c:pt>
                <c:pt idx="35">
                  <c:v>210.16381184969654</c:v>
                </c:pt>
                <c:pt idx="36">
                  <c:v>210.7943032852456</c:v>
                </c:pt>
                <c:pt idx="37">
                  <c:v>211.42668619510133</c:v>
                </c:pt>
                <c:pt idx="38">
                  <c:v>212.06096625368662</c:v>
                </c:pt>
                <c:pt idx="39">
                  <c:v>212.69714915244765</c:v>
                </c:pt>
                <c:pt idx="40">
                  <c:v>213.33524059990498</c:v>
                </c:pt>
              </c:numCache>
            </c:numRef>
          </c:yVal>
          <c:smooth val="1"/>
        </c:ser>
        <c:ser>
          <c:idx val="1"/>
          <c:order val="1"/>
          <c:tx>
            <c:v>"-10"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Pentode!$E$6:$E$46</c:f>
              <c:numCache>
                <c:formatCode>General</c:formatCode>
                <c:ptCount val="41"/>
                <c:pt idx="4">
                  <c:v>150</c:v>
                </c:pt>
                <c:pt idx="5">
                  <c:v>160</c:v>
                </c:pt>
                <c:pt idx="6">
                  <c:v>165</c:v>
                </c:pt>
                <c:pt idx="7">
                  <c:v>168</c:v>
                </c:pt>
                <c:pt idx="8">
                  <c:v>170</c:v>
                </c:pt>
                <c:pt idx="9">
                  <c:v>171</c:v>
                </c:pt>
                <c:pt idx="10">
                  <c:v>172</c:v>
                </c:pt>
                <c:pt idx="11">
                  <c:v>172</c:v>
                </c:pt>
                <c:pt idx="12">
                  <c:v>173</c:v>
                </c:pt>
                <c:pt idx="13">
                  <c:v>173</c:v>
                </c:pt>
                <c:pt idx="14">
                  <c:v>174</c:v>
                </c:pt>
                <c:pt idx="15">
                  <c:v>174</c:v>
                </c:pt>
                <c:pt idx="16">
                  <c:v>174.52199999999999</c:v>
                </c:pt>
                <c:pt idx="17">
                  <c:v>175.04556599999998</c:v>
                </c:pt>
                <c:pt idx="18">
                  <c:v>175.57070269799996</c:v>
                </c:pt>
                <c:pt idx="19">
                  <c:v>176.09741480609395</c:v>
                </c:pt>
                <c:pt idx="20">
                  <c:v>176.6257070505122</c:v>
                </c:pt>
                <c:pt idx="21">
                  <c:v>177.15558417166372</c:v>
                </c:pt>
                <c:pt idx="22">
                  <c:v>177.68705092417869</c:v>
                </c:pt>
                <c:pt idx="23">
                  <c:v>178.22011207695121</c:v>
                </c:pt>
                <c:pt idx="24">
                  <c:v>178.75477241318205</c:v>
                </c:pt>
                <c:pt idx="25">
                  <c:v>179.29103673042158</c:v>
                </c:pt>
                <c:pt idx="26">
                  <c:v>179.82890984061282</c:v>
                </c:pt>
                <c:pt idx="27">
                  <c:v>180.36839657013465</c:v>
                </c:pt>
                <c:pt idx="28">
                  <c:v>180.90950175984503</c:v>
                </c:pt>
                <c:pt idx="29">
                  <c:v>181.45223026512454</c:v>
                </c:pt>
                <c:pt idx="30">
                  <c:v>181.99658695591989</c:v>
                </c:pt>
                <c:pt idx="31">
                  <c:v>182.54257671678764</c:v>
                </c:pt>
                <c:pt idx="32">
                  <c:v>183.09020444693797</c:v>
                </c:pt>
                <c:pt idx="33">
                  <c:v>183.63947506027876</c:v>
                </c:pt>
                <c:pt idx="34">
                  <c:v>184.19039348545957</c:v>
                </c:pt>
                <c:pt idx="35">
                  <c:v>184.74296466591593</c:v>
                </c:pt>
                <c:pt idx="36">
                  <c:v>185.29719355991367</c:v>
                </c:pt>
                <c:pt idx="37">
                  <c:v>185.85308514059338</c:v>
                </c:pt>
                <c:pt idx="38">
                  <c:v>186.41064439601513</c:v>
                </c:pt>
                <c:pt idx="39">
                  <c:v>186.96987632920315</c:v>
                </c:pt>
                <c:pt idx="40">
                  <c:v>187.53078595819073</c:v>
                </c:pt>
              </c:numCache>
            </c:numRef>
          </c:yVal>
          <c:smooth val="1"/>
        </c:ser>
        <c:ser>
          <c:idx val="2"/>
          <c:order val="2"/>
          <c:tx>
            <c:v>"-20"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Pentode!$G$6:$G$46</c:f>
              <c:numCache>
                <c:formatCode>General</c:formatCode>
                <c:ptCount val="41"/>
                <c:pt idx="3">
                  <c:v>117</c:v>
                </c:pt>
                <c:pt idx="4">
                  <c:v>132</c:v>
                </c:pt>
                <c:pt idx="5">
                  <c:v>138</c:v>
                </c:pt>
                <c:pt idx="6">
                  <c:v>141</c:v>
                </c:pt>
                <c:pt idx="7">
                  <c:v>143</c:v>
                </c:pt>
                <c:pt idx="8">
                  <c:v>144</c:v>
                </c:pt>
                <c:pt idx="9">
                  <c:v>146</c:v>
                </c:pt>
                <c:pt idx="10">
                  <c:v>147</c:v>
                </c:pt>
                <c:pt idx="11">
                  <c:v>148</c:v>
                </c:pt>
                <c:pt idx="12">
                  <c:v>149</c:v>
                </c:pt>
                <c:pt idx="13">
                  <c:v>149</c:v>
                </c:pt>
                <c:pt idx="14">
                  <c:v>150</c:v>
                </c:pt>
                <c:pt idx="15">
                  <c:v>151</c:v>
                </c:pt>
                <c:pt idx="16">
                  <c:v>152</c:v>
                </c:pt>
                <c:pt idx="17">
                  <c:v>153</c:v>
                </c:pt>
                <c:pt idx="18">
                  <c:v>154</c:v>
                </c:pt>
                <c:pt idx="19">
                  <c:v>154.46199999999999</c:v>
                </c:pt>
                <c:pt idx="20">
                  <c:v>154.92538599999997</c:v>
                </c:pt>
                <c:pt idx="21">
                  <c:v>155.39016215799995</c:v>
                </c:pt>
                <c:pt idx="22">
                  <c:v>155.85633264447392</c:v>
                </c:pt>
                <c:pt idx="23">
                  <c:v>156.32390164240732</c:v>
                </c:pt>
                <c:pt idx="24">
                  <c:v>156.79287334733453</c:v>
                </c:pt>
                <c:pt idx="25">
                  <c:v>157.26325196737653</c:v>
                </c:pt>
                <c:pt idx="26">
                  <c:v>157.73504172327864</c:v>
                </c:pt>
                <c:pt idx="27">
                  <c:v>158.20824684844845</c:v>
                </c:pt>
                <c:pt idx="28">
                  <c:v>158.68287158899378</c:v>
                </c:pt>
                <c:pt idx="29">
                  <c:v>159.15892020376074</c:v>
                </c:pt>
                <c:pt idx="30">
                  <c:v>159.63639696437201</c:v>
                </c:pt>
                <c:pt idx="31">
                  <c:v>160.1153061552651</c:v>
                </c:pt>
                <c:pt idx="32">
                  <c:v>160.59565207373089</c:v>
                </c:pt>
                <c:pt idx="33">
                  <c:v>161.07743902995207</c:v>
                </c:pt>
                <c:pt idx="34">
                  <c:v>161.5606713470419</c:v>
                </c:pt>
                <c:pt idx="35">
                  <c:v>162.04535336108302</c:v>
                </c:pt>
                <c:pt idx="36">
                  <c:v>162.53148942116624</c:v>
                </c:pt>
                <c:pt idx="37">
                  <c:v>163.01908388942974</c:v>
                </c:pt>
                <c:pt idx="38">
                  <c:v>163.50814114109801</c:v>
                </c:pt>
                <c:pt idx="39">
                  <c:v>163.99866556452127</c:v>
                </c:pt>
                <c:pt idx="40">
                  <c:v>164.49066156121481</c:v>
                </c:pt>
              </c:numCache>
            </c:numRef>
          </c:yVal>
          <c:smooth val="1"/>
        </c:ser>
        <c:ser>
          <c:idx val="3"/>
          <c:order val="3"/>
          <c:tx>
            <c:v>"-30"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Pentode!$I$6:$I$46</c:f>
              <c:numCache>
                <c:formatCode>General</c:formatCode>
                <c:ptCount val="41"/>
                <c:pt idx="2">
                  <c:v>81</c:v>
                </c:pt>
                <c:pt idx="3">
                  <c:v>104</c:v>
                </c:pt>
                <c:pt idx="4">
                  <c:v>112</c:v>
                </c:pt>
                <c:pt idx="5">
                  <c:v>116</c:v>
                </c:pt>
                <c:pt idx="6">
                  <c:v>118</c:v>
                </c:pt>
                <c:pt idx="7">
                  <c:v>120</c:v>
                </c:pt>
                <c:pt idx="8">
                  <c:v>121</c:v>
                </c:pt>
                <c:pt idx="9">
                  <c:v>122</c:v>
                </c:pt>
                <c:pt idx="10">
                  <c:v>123</c:v>
                </c:pt>
                <c:pt idx="11">
                  <c:v>124</c:v>
                </c:pt>
                <c:pt idx="12">
                  <c:v>125</c:v>
                </c:pt>
                <c:pt idx="13">
                  <c:v>126</c:v>
                </c:pt>
                <c:pt idx="14">
                  <c:v>126</c:v>
                </c:pt>
                <c:pt idx="15">
                  <c:v>127</c:v>
                </c:pt>
                <c:pt idx="16">
                  <c:v>128</c:v>
                </c:pt>
                <c:pt idx="17">
                  <c:v>129</c:v>
                </c:pt>
                <c:pt idx="18">
                  <c:v>129</c:v>
                </c:pt>
                <c:pt idx="19">
                  <c:v>130</c:v>
                </c:pt>
                <c:pt idx="20">
                  <c:v>131</c:v>
                </c:pt>
                <c:pt idx="21">
                  <c:v>131.39299999999997</c:v>
                </c:pt>
                <c:pt idx="22">
                  <c:v>131.78717899999995</c:v>
                </c:pt>
                <c:pt idx="23">
                  <c:v>132.18254053699994</c:v>
                </c:pt>
                <c:pt idx="24">
                  <c:v>132.57908815861092</c:v>
                </c:pt>
                <c:pt idx="25">
                  <c:v>132.97682542308672</c:v>
                </c:pt>
                <c:pt idx="26">
                  <c:v>133.37575589935597</c:v>
                </c:pt>
                <c:pt idx="27">
                  <c:v>133.77588316705402</c:v>
                </c:pt>
                <c:pt idx="28">
                  <c:v>134.17721081655517</c:v>
                </c:pt>
                <c:pt idx="29">
                  <c:v>134.57974244900481</c:v>
                </c:pt>
                <c:pt idx="30">
                  <c:v>134.9834816763518</c:v>
                </c:pt>
                <c:pt idx="31">
                  <c:v>135.38843212138084</c:v>
                </c:pt>
                <c:pt idx="32">
                  <c:v>135.79459741774497</c:v>
                </c:pt>
                <c:pt idx="33">
                  <c:v>136.20198120999819</c:v>
                </c:pt>
                <c:pt idx="34">
                  <c:v>136.61058715362819</c:v>
                </c:pt>
                <c:pt idx="35">
                  <c:v>137.02041891508907</c:v>
                </c:pt>
                <c:pt idx="36">
                  <c:v>137.43148017183432</c:v>
                </c:pt>
                <c:pt idx="37">
                  <c:v>137.84377461234982</c:v>
                </c:pt>
                <c:pt idx="38">
                  <c:v>138.25730593618687</c:v>
                </c:pt>
                <c:pt idx="39">
                  <c:v>138.6720778539954</c:v>
                </c:pt>
                <c:pt idx="40">
                  <c:v>139.08809408755738</c:v>
                </c:pt>
              </c:numCache>
            </c:numRef>
          </c:yVal>
          <c:smooth val="1"/>
        </c:ser>
        <c:ser>
          <c:idx val="4"/>
          <c:order val="4"/>
          <c:tx>
            <c:v>"-50"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Pentode!$K$6:$K$46</c:f>
              <c:numCache>
                <c:formatCode>General</c:formatCode>
                <c:ptCount val="41"/>
                <c:pt idx="2">
                  <c:v>75</c:v>
                </c:pt>
                <c:pt idx="3">
                  <c:v>89</c:v>
                </c:pt>
                <c:pt idx="4">
                  <c:v>94</c:v>
                </c:pt>
                <c:pt idx="5">
                  <c:v>97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103</c:v>
                </c:pt>
                <c:pt idx="10">
                  <c:v>103</c:v>
                </c:pt>
                <c:pt idx="11">
                  <c:v>104</c:v>
                </c:pt>
                <c:pt idx="12">
                  <c:v>105</c:v>
                </c:pt>
                <c:pt idx="13">
                  <c:v>106</c:v>
                </c:pt>
                <c:pt idx="14">
                  <c:v>106</c:v>
                </c:pt>
                <c:pt idx="15">
                  <c:v>107</c:v>
                </c:pt>
                <c:pt idx="16">
                  <c:v>108</c:v>
                </c:pt>
                <c:pt idx="17">
                  <c:v>108</c:v>
                </c:pt>
                <c:pt idx="18">
                  <c:v>109</c:v>
                </c:pt>
                <c:pt idx="19">
                  <c:v>110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112</c:v>
                </c:pt>
                <c:pt idx="24">
                  <c:v>113</c:v>
                </c:pt>
                <c:pt idx="25">
                  <c:v>113.452</c:v>
                </c:pt>
                <c:pt idx="26">
                  <c:v>113.90580799999999</c:v>
                </c:pt>
                <c:pt idx="27">
                  <c:v>114.36143123199999</c:v>
                </c:pt>
                <c:pt idx="28">
                  <c:v>114.81887695692799</c:v>
                </c:pt>
                <c:pt idx="29">
                  <c:v>115.27815246475571</c:v>
                </c:pt>
                <c:pt idx="30">
                  <c:v>115.73926507461474</c:v>
                </c:pt>
                <c:pt idx="31">
                  <c:v>116.2022221349132</c:v>
                </c:pt>
                <c:pt idx="32">
                  <c:v>116.66703102345285</c:v>
                </c:pt>
                <c:pt idx="33">
                  <c:v>117.13369914754666</c:v>
                </c:pt>
                <c:pt idx="34">
                  <c:v>117.60223394413686</c:v>
                </c:pt>
                <c:pt idx="35">
                  <c:v>118.0726428799134</c:v>
                </c:pt>
                <c:pt idx="36">
                  <c:v>118.54493345143305</c:v>
                </c:pt>
                <c:pt idx="37">
                  <c:v>119.01911318523878</c:v>
                </c:pt>
                <c:pt idx="38">
                  <c:v>119.49518963797973</c:v>
                </c:pt>
                <c:pt idx="39">
                  <c:v>119.97317039653166</c:v>
                </c:pt>
                <c:pt idx="40">
                  <c:v>120.45306307811778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1</c:v>
              </c:pt>
            </c:numLit>
          </c:yVal>
          <c:smooth val="1"/>
        </c:ser>
        <c:ser>
          <c:idx val="5"/>
          <c:order val="5"/>
          <c:tx>
            <c:v>"-50"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Pentode!$M$6:$M$46</c:f>
              <c:numCache>
                <c:formatCode>General</c:formatCode>
                <c:ptCount val="41"/>
                <c:pt idx="1">
                  <c:v>39</c:v>
                </c:pt>
                <c:pt idx="2">
                  <c:v>64</c:v>
                </c:pt>
                <c:pt idx="3">
                  <c:v>71</c:v>
                </c:pt>
                <c:pt idx="4">
                  <c:v>74</c:v>
                </c:pt>
                <c:pt idx="5">
                  <c:v>76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81</c:v>
                </c:pt>
                <c:pt idx="11">
                  <c:v>82</c:v>
                </c:pt>
                <c:pt idx="12">
                  <c:v>83</c:v>
                </c:pt>
                <c:pt idx="13">
                  <c:v>83</c:v>
                </c:pt>
                <c:pt idx="14">
                  <c:v>84</c:v>
                </c:pt>
                <c:pt idx="15">
                  <c:v>84</c:v>
                </c:pt>
                <c:pt idx="16">
                  <c:v>85</c:v>
                </c:pt>
                <c:pt idx="17">
                  <c:v>85</c:v>
                </c:pt>
                <c:pt idx="18">
                  <c:v>86</c:v>
                </c:pt>
                <c:pt idx="19">
                  <c:v>87</c:v>
                </c:pt>
                <c:pt idx="20">
                  <c:v>87</c:v>
                </c:pt>
                <c:pt idx="21">
                  <c:v>88</c:v>
                </c:pt>
                <c:pt idx="22">
                  <c:v>88</c:v>
                </c:pt>
                <c:pt idx="23">
                  <c:v>89</c:v>
                </c:pt>
                <c:pt idx="24">
                  <c:v>89</c:v>
                </c:pt>
                <c:pt idx="25">
                  <c:v>90</c:v>
                </c:pt>
                <c:pt idx="26">
                  <c:v>90.449999999999989</c:v>
                </c:pt>
                <c:pt idx="27">
                  <c:v>90.902249999999981</c:v>
                </c:pt>
                <c:pt idx="28">
                  <c:v>91.356761249999977</c:v>
                </c:pt>
                <c:pt idx="29">
                  <c:v>91.813545056249964</c:v>
                </c:pt>
                <c:pt idx="30">
                  <c:v>92.272612781531208</c:v>
                </c:pt>
                <c:pt idx="31">
                  <c:v>92.733975845438849</c:v>
                </c:pt>
                <c:pt idx="32">
                  <c:v>93.197645724666032</c:v>
                </c:pt>
                <c:pt idx="33">
                  <c:v>93.663633953289349</c:v>
                </c:pt>
                <c:pt idx="34">
                  <c:v>94.131952123055783</c:v>
                </c:pt>
                <c:pt idx="35">
                  <c:v>94.602611883671045</c:v>
                </c:pt>
                <c:pt idx="36">
                  <c:v>95.075624943089394</c:v>
                </c:pt>
                <c:pt idx="37">
                  <c:v>95.551003067804828</c:v>
                </c:pt>
                <c:pt idx="38">
                  <c:v>96.028758083143842</c:v>
                </c:pt>
                <c:pt idx="39">
                  <c:v>96.508901873559552</c:v>
                </c:pt>
                <c:pt idx="40">
                  <c:v>96.991446382927336</c:v>
                </c:pt>
              </c:numCache>
            </c:numRef>
          </c:yVal>
          <c:smooth val="1"/>
        </c:ser>
        <c:ser>
          <c:idx val="6"/>
          <c:order val="6"/>
          <c:tx>
            <c:v>"-40"</c:v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Pentode!$K$6:$K$46</c:f>
              <c:numCache>
                <c:formatCode>General</c:formatCode>
                <c:ptCount val="41"/>
                <c:pt idx="2">
                  <c:v>75</c:v>
                </c:pt>
                <c:pt idx="3">
                  <c:v>89</c:v>
                </c:pt>
                <c:pt idx="4">
                  <c:v>94</c:v>
                </c:pt>
                <c:pt idx="5">
                  <c:v>97</c:v>
                </c:pt>
                <c:pt idx="6">
                  <c:v>99</c:v>
                </c:pt>
                <c:pt idx="7">
                  <c:v>100</c:v>
                </c:pt>
                <c:pt idx="8">
                  <c:v>102</c:v>
                </c:pt>
                <c:pt idx="9">
                  <c:v>103</c:v>
                </c:pt>
                <c:pt idx="10">
                  <c:v>103</c:v>
                </c:pt>
                <c:pt idx="11">
                  <c:v>104</c:v>
                </c:pt>
                <c:pt idx="12">
                  <c:v>105</c:v>
                </c:pt>
                <c:pt idx="13">
                  <c:v>106</c:v>
                </c:pt>
                <c:pt idx="14">
                  <c:v>106</c:v>
                </c:pt>
                <c:pt idx="15">
                  <c:v>107</c:v>
                </c:pt>
                <c:pt idx="16">
                  <c:v>108</c:v>
                </c:pt>
                <c:pt idx="17">
                  <c:v>108</c:v>
                </c:pt>
                <c:pt idx="18">
                  <c:v>109</c:v>
                </c:pt>
                <c:pt idx="19">
                  <c:v>110</c:v>
                </c:pt>
                <c:pt idx="20">
                  <c:v>110</c:v>
                </c:pt>
                <c:pt idx="21">
                  <c:v>111</c:v>
                </c:pt>
                <c:pt idx="22">
                  <c:v>112</c:v>
                </c:pt>
                <c:pt idx="23">
                  <c:v>112</c:v>
                </c:pt>
                <c:pt idx="24">
                  <c:v>113</c:v>
                </c:pt>
                <c:pt idx="25">
                  <c:v>113.452</c:v>
                </c:pt>
                <c:pt idx="26">
                  <c:v>113.90580799999999</c:v>
                </c:pt>
                <c:pt idx="27">
                  <c:v>114.36143123199999</c:v>
                </c:pt>
                <c:pt idx="28">
                  <c:v>114.81887695692799</c:v>
                </c:pt>
                <c:pt idx="29">
                  <c:v>115.27815246475571</c:v>
                </c:pt>
                <c:pt idx="30">
                  <c:v>115.73926507461474</c:v>
                </c:pt>
                <c:pt idx="31">
                  <c:v>116.2022221349132</c:v>
                </c:pt>
                <c:pt idx="32">
                  <c:v>116.66703102345285</c:v>
                </c:pt>
                <c:pt idx="33">
                  <c:v>117.13369914754666</c:v>
                </c:pt>
                <c:pt idx="34">
                  <c:v>117.60223394413686</c:v>
                </c:pt>
                <c:pt idx="35">
                  <c:v>118.0726428799134</c:v>
                </c:pt>
                <c:pt idx="36">
                  <c:v>118.54493345143305</c:v>
                </c:pt>
                <c:pt idx="37">
                  <c:v>119.01911318523878</c:v>
                </c:pt>
                <c:pt idx="38">
                  <c:v>119.49518963797973</c:v>
                </c:pt>
                <c:pt idx="39">
                  <c:v>119.97317039653166</c:v>
                </c:pt>
                <c:pt idx="40">
                  <c:v>120.45306307811778</c:v>
                </c:pt>
              </c:numCache>
            </c:numRef>
          </c:yVal>
          <c:smooth val="1"/>
        </c:ser>
        <c:ser>
          <c:idx val="7"/>
          <c:order val="7"/>
          <c:tx>
            <c:v>"-60"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Pentode!$O$6:$O$46</c:f>
              <c:numCache>
                <c:formatCode>General</c:formatCode>
                <c:ptCount val="41"/>
                <c:pt idx="2">
                  <c:v>51</c:v>
                </c:pt>
                <c:pt idx="3">
                  <c:v>56</c:v>
                </c:pt>
                <c:pt idx="4">
                  <c:v>58</c:v>
                </c:pt>
                <c:pt idx="5">
                  <c:v>59</c:v>
                </c:pt>
                <c:pt idx="6">
                  <c:v>60</c:v>
                </c:pt>
                <c:pt idx="7">
                  <c:v>61</c:v>
                </c:pt>
                <c:pt idx="8">
                  <c:v>62</c:v>
                </c:pt>
                <c:pt idx="9">
                  <c:v>63</c:v>
                </c:pt>
                <c:pt idx="10">
                  <c:v>63</c:v>
                </c:pt>
                <c:pt idx="11">
                  <c:v>64</c:v>
                </c:pt>
                <c:pt idx="12">
                  <c:v>64</c:v>
                </c:pt>
                <c:pt idx="13">
                  <c:v>65</c:v>
                </c:pt>
                <c:pt idx="14">
                  <c:v>65</c:v>
                </c:pt>
                <c:pt idx="15">
                  <c:v>66</c:v>
                </c:pt>
                <c:pt idx="16">
                  <c:v>66</c:v>
                </c:pt>
                <c:pt idx="17">
                  <c:v>67</c:v>
                </c:pt>
                <c:pt idx="18">
                  <c:v>67</c:v>
                </c:pt>
                <c:pt idx="19">
                  <c:v>68</c:v>
                </c:pt>
                <c:pt idx="20">
                  <c:v>68</c:v>
                </c:pt>
                <c:pt idx="21">
                  <c:v>69</c:v>
                </c:pt>
                <c:pt idx="22">
                  <c:v>69</c:v>
                </c:pt>
                <c:pt idx="23">
                  <c:v>70</c:v>
                </c:pt>
                <c:pt idx="24">
                  <c:v>70</c:v>
                </c:pt>
                <c:pt idx="25">
                  <c:v>71</c:v>
                </c:pt>
                <c:pt idx="26">
                  <c:v>71.426000000000002</c:v>
                </c:pt>
                <c:pt idx="27">
                  <c:v>71.854556000000002</c:v>
                </c:pt>
                <c:pt idx="28">
                  <c:v>72.285683336000005</c:v>
                </c:pt>
                <c:pt idx="29">
                  <c:v>72.71939743601601</c:v>
                </c:pt>
                <c:pt idx="30">
                  <c:v>73.155713820632101</c:v>
                </c:pt>
                <c:pt idx="31">
                  <c:v>73.594648103555897</c:v>
                </c:pt>
                <c:pt idx="32">
                  <c:v>74.036215992177233</c:v>
                </c:pt>
                <c:pt idx="33">
                  <c:v>74.4804332881303</c:v>
                </c:pt>
                <c:pt idx="34">
                  <c:v>74.927315887859081</c:v>
                </c:pt>
                <c:pt idx="35">
                  <c:v>75.37687978318624</c:v>
                </c:pt>
                <c:pt idx="36">
                  <c:v>75.829141061885352</c:v>
                </c:pt>
                <c:pt idx="37">
                  <c:v>76.284115908256666</c:v>
                </c:pt>
                <c:pt idx="38">
                  <c:v>76.741820603706202</c:v>
                </c:pt>
                <c:pt idx="39">
                  <c:v>77.202271527328435</c:v>
                </c:pt>
                <c:pt idx="40">
                  <c:v>77.665485156492409</c:v>
                </c:pt>
              </c:numCache>
            </c:numRef>
          </c:yVal>
          <c:smooth val="1"/>
        </c:ser>
        <c:ser>
          <c:idx val="8"/>
          <c:order val="8"/>
          <c:tx>
            <c:v>"-70"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Pentode!$Q$6:$Q$46</c:f>
              <c:numCache>
                <c:formatCode>General</c:formatCode>
                <c:ptCount val="41"/>
                <c:pt idx="0">
                  <c:v>0</c:v>
                </c:pt>
                <c:pt idx="1">
                  <c:v>29</c:v>
                </c:pt>
                <c:pt idx="2">
                  <c:v>39</c:v>
                </c:pt>
                <c:pt idx="3">
                  <c:v>42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47</c:v>
                </c:pt>
                <c:pt idx="9">
                  <c:v>48</c:v>
                </c:pt>
                <c:pt idx="10">
                  <c:v>48</c:v>
                </c:pt>
                <c:pt idx="11">
                  <c:v>49</c:v>
                </c:pt>
                <c:pt idx="12">
                  <c:v>49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51</c:v>
                </c:pt>
                <c:pt idx="17">
                  <c:v>51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53</c:v>
                </c:pt>
                <c:pt idx="22">
                  <c:v>53</c:v>
                </c:pt>
                <c:pt idx="23">
                  <c:v>54</c:v>
                </c:pt>
                <c:pt idx="24">
                  <c:v>54</c:v>
                </c:pt>
                <c:pt idx="25">
                  <c:v>54</c:v>
                </c:pt>
                <c:pt idx="26">
                  <c:v>54.377999999999993</c:v>
                </c:pt>
                <c:pt idx="27">
                  <c:v>54.758645999999985</c:v>
                </c:pt>
                <c:pt idx="28">
                  <c:v>55.14195652199998</c:v>
                </c:pt>
                <c:pt idx="29">
                  <c:v>55.527950217653974</c:v>
                </c:pt>
                <c:pt idx="30">
                  <c:v>55.916645869177543</c:v>
                </c:pt>
                <c:pt idx="31">
                  <c:v>56.308062390261782</c:v>
                </c:pt>
                <c:pt idx="32">
                  <c:v>56.702218826993608</c:v>
                </c:pt>
                <c:pt idx="33">
                  <c:v>57.099134358782557</c:v>
                </c:pt>
                <c:pt idx="34">
                  <c:v>57.498828299294026</c:v>
                </c:pt>
                <c:pt idx="35">
                  <c:v>57.901320097389075</c:v>
                </c:pt>
                <c:pt idx="36">
                  <c:v>58.306629338070792</c:v>
                </c:pt>
                <c:pt idx="37">
                  <c:v>58.714775743437279</c:v>
                </c:pt>
                <c:pt idx="38">
                  <c:v>59.125779173641334</c:v>
                </c:pt>
                <c:pt idx="39">
                  <c:v>59.539659627856814</c:v>
                </c:pt>
                <c:pt idx="40">
                  <c:v>59.956437245251806</c:v>
                </c:pt>
              </c:numCache>
            </c:numRef>
          </c:yVal>
          <c:smooth val="1"/>
        </c:ser>
        <c:ser>
          <c:idx val="9"/>
          <c:order val="9"/>
          <c:tx>
            <c:v>"-80"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Pentode!$S$6:$S$46</c:f>
              <c:numCache>
                <c:formatCode>General</c:formatCode>
                <c:ptCount val="41"/>
                <c:pt idx="2">
                  <c:v>27</c:v>
                </c:pt>
                <c:pt idx="3">
                  <c:v>29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40</c:v>
                </c:pt>
                <c:pt idx="25">
                  <c:v>40</c:v>
                </c:pt>
                <c:pt idx="26">
                  <c:v>40.32</c:v>
                </c:pt>
                <c:pt idx="27">
                  <c:v>40.642560000000003</c:v>
                </c:pt>
                <c:pt idx="28">
                  <c:v>40.967700480000005</c:v>
                </c:pt>
                <c:pt idx="29">
                  <c:v>41.295442083840008</c:v>
                </c:pt>
                <c:pt idx="30">
                  <c:v>41.625805620510725</c:v>
                </c:pt>
                <c:pt idx="31">
                  <c:v>41.95881206547481</c:v>
                </c:pt>
                <c:pt idx="32">
                  <c:v>42.294482561998606</c:v>
                </c:pt>
                <c:pt idx="33">
                  <c:v>42.632838422494594</c:v>
                </c:pt>
                <c:pt idx="34">
                  <c:v>42.973901129874548</c:v>
                </c:pt>
                <c:pt idx="35">
                  <c:v>43.317692338913545</c:v>
                </c:pt>
                <c:pt idx="36">
                  <c:v>43.664233877624852</c:v>
                </c:pt>
                <c:pt idx="37">
                  <c:v>44.013547748645848</c:v>
                </c:pt>
                <c:pt idx="38">
                  <c:v>44.365656130635017</c:v>
                </c:pt>
                <c:pt idx="39">
                  <c:v>44.720581379680098</c:v>
                </c:pt>
                <c:pt idx="40">
                  <c:v>45.07834603071754</c:v>
                </c:pt>
              </c:numCache>
            </c:numRef>
          </c:yVal>
          <c:smooth val="1"/>
        </c:ser>
        <c:ser>
          <c:idx val="10"/>
          <c:order val="10"/>
          <c:tx>
            <c:v>"-90"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Pentode!$U$6:$U$46</c:f>
              <c:numCache>
                <c:formatCode>General</c:formatCode>
                <c:ptCount val="41"/>
                <c:pt idx="0">
                  <c:v>0</c:v>
                </c:pt>
                <c:pt idx="1">
                  <c:v>15</c:v>
                </c:pt>
                <c:pt idx="2">
                  <c:v>18.5</c:v>
                </c:pt>
                <c:pt idx="3">
                  <c:v>20.3</c:v>
                </c:pt>
                <c:pt idx="4">
                  <c:v>21.2</c:v>
                </c:pt>
                <c:pt idx="5">
                  <c:v>21.9</c:v>
                </c:pt>
                <c:pt idx="6">
                  <c:v>22.4</c:v>
                </c:pt>
                <c:pt idx="7">
                  <c:v>22.8</c:v>
                </c:pt>
                <c:pt idx="8">
                  <c:v>23.1</c:v>
                </c:pt>
                <c:pt idx="9">
                  <c:v>23.5</c:v>
                </c:pt>
                <c:pt idx="10">
                  <c:v>23.7</c:v>
                </c:pt>
                <c:pt idx="11">
                  <c:v>24</c:v>
                </c:pt>
                <c:pt idx="12">
                  <c:v>24.3</c:v>
                </c:pt>
                <c:pt idx="13">
                  <c:v>24.6</c:v>
                </c:pt>
                <c:pt idx="14">
                  <c:v>24.8</c:v>
                </c:pt>
                <c:pt idx="15">
                  <c:v>25.1</c:v>
                </c:pt>
                <c:pt idx="16">
                  <c:v>25.3</c:v>
                </c:pt>
                <c:pt idx="17">
                  <c:v>25.6</c:v>
                </c:pt>
                <c:pt idx="18">
                  <c:v>25.9</c:v>
                </c:pt>
                <c:pt idx="19">
                  <c:v>26.1</c:v>
                </c:pt>
                <c:pt idx="20">
                  <c:v>26.2</c:v>
                </c:pt>
                <c:pt idx="21">
                  <c:v>27</c:v>
                </c:pt>
                <c:pt idx="22">
                  <c:v>27</c:v>
                </c:pt>
                <c:pt idx="23">
                  <c:v>27.2</c:v>
                </c:pt>
                <c:pt idx="24">
                  <c:v>27.5</c:v>
                </c:pt>
                <c:pt idx="25">
                  <c:v>27.8</c:v>
                </c:pt>
                <c:pt idx="26">
                  <c:v>28.050199999999997</c:v>
                </c:pt>
                <c:pt idx="27">
                  <c:v>28.302651799999992</c:v>
                </c:pt>
                <c:pt idx="28">
                  <c:v>28.557375666199988</c:v>
                </c:pt>
                <c:pt idx="29">
                  <c:v>28.814392047195785</c:v>
                </c:pt>
                <c:pt idx="30">
                  <c:v>29.073721575620542</c:v>
                </c:pt>
                <c:pt idx="31">
                  <c:v>29.335385069801124</c:v>
                </c:pt>
                <c:pt idx="32">
                  <c:v>29.599403535429332</c:v>
                </c:pt>
                <c:pt idx="33">
                  <c:v>29.865798167248194</c:v>
                </c:pt>
                <c:pt idx="34">
                  <c:v>30.134590350753424</c:v>
                </c:pt>
                <c:pt idx="35">
                  <c:v>30.4058016639102</c:v>
                </c:pt>
                <c:pt idx="36">
                  <c:v>30.67945387888539</c:v>
                </c:pt>
                <c:pt idx="37">
                  <c:v>30.955568963795354</c:v>
                </c:pt>
                <c:pt idx="38">
                  <c:v>31.23416908446951</c:v>
                </c:pt>
                <c:pt idx="39">
                  <c:v>31.515276606229733</c:v>
                </c:pt>
                <c:pt idx="40">
                  <c:v>31.798914095685799</c:v>
                </c:pt>
              </c:numCache>
            </c:numRef>
          </c:yVal>
          <c:smooth val="1"/>
        </c:ser>
        <c:ser>
          <c:idx val="11"/>
          <c:order val="11"/>
          <c:tx>
            <c:v>"-100"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Pentode!$W$6:$W$46</c:f>
              <c:numCache>
                <c:formatCode>General</c:formatCode>
                <c:ptCount val="41"/>
                <c:pt idx="0">
                  <c:v>0</c:v>
                </c:pt>
                <c:pt idx="1">
                  <c:v>9.3000000000000007</c:v>
                </c:pt>
                <c:pt idx="2">
                  <c:v>11.4</c:v>
                </c:pt>
                <c:pt idx="3">
                  <c:v>12.8</c:v>
                </c:pt>
                <c:pt idx="4">
                  <c:v>13.5</c:v>
                </c:pt>
                <c:pt idx="5">
                  <c:v>14</c:v>
                </c:pt>
                <c:pt idx="6">
                  <c:v>14.3</c:v>
                </c:pt>
                <c:pt idx="7">
                  <c:v>14.6</c:v>
                </c:pt>
                <c:pt idx="8">
                  <c:v>14.9</c:v>
                </c:pt>
                <c:pt idx="9">
                  <c:v>15.2</c:v>
                </c:pt>
                <c:pt idx="10">
                  <c:v>15.4</c:v>
                </c:pt>
                <c:pt idx="11">
                  <c:v>15.6</c:v>
                </c:pt>
                <c:pt idx="12">
                  <c:v>15.8</c:v>
                </c:pt>
                <c:pt idx="13">
                  <c:v>16</c:v>
                </c:pt>
                <c:pt idx="14">
                  <c:v>16.3</c:v>
                </c:pt>
                <c:pt idx="15">
                  <c:v>16.399999999999999</c:v>
                </c:pt>
                <c:pt idx="16">
                  <c:v>16.600000000000001</c:v>
                </c:pt>
                <c:pt idx="17">
                  <c:v>16.8</c:v>
                </c:pt>
                <c:pt idx="18">
                  <c:v>17</c:v>
                </c:pt>
                <c:pt idx="19">
                  <c:v>17.3</c:v>
                </c:pt>
                <c:pt idx="20">
                  <c:v>17.5</c:v>
                </c:pt>
                <c:pt idx="21">
                  <c:v>17.7</c:v>
                </c:pt>
                <c:pt idx="22">
                  <c:v>17.899999999999999</c:v>
                </c:pt>
                <c:pt idx="23">
                  <c:v>18.100000000000001</c:v>
                </c:pt>
                <c:pt idx="24">
                  <c:v>18.3</c:v>
                </c:pt>
                <c:pt idx="25">
                  <c:v>18.5</c:v>
                </c:pt>
                <c:pt idx="26">
                  <c:v>18.684999999999999</c:v>
                </c:pt>
                <c:pt idx="27">
                  <c:v>18.871849999999998</c:v>
                </c:pt>
                <c:pt idx="28">
                  <c:v>19.060568499999999</c:v>
                </c:pt>
                <c:pt idx="29">
                  <c:v>19.251174185</c:v>
                </c:pt>
                <c:pt idx="30">
                  <c:v>19.443685926850002</c:v>
                </c:pt>
                <c:pt idx="31">
                  <c:v>19.638122786118501</c:v>
                </c:pt>
                <c:pt idx="32">
                  <c:v>19.834504013979686</c:v>
                </c:pt>
                <c:pt idx="33">
                  <c:v>20.032849054119481</c:v>
                </c:pt>
                <c:pt idx="34">
                  <c:v>20.233177544660677</c:v>
                </c:pt>
                <c:pt idx="35">
                  <c:v>20.435509320107283</c:v>
                </c:pt>
                <c:pt idx="36">
                  <c:v>20.639864413308356</c:v>
                </c:pt>
                <c:pt idx="37">
                  <c:v>20.84626305744144</c:v>
                </c:pt>
                <c:pt idx="38">
                  <c:v>21.054725688015854</c:v>
                </c:pt>
                <c:pt idx="39">
                  <c:v>21.265272944896012</c:v>
                </c:pt>
                <c:pt idx="40">
                  <c:v>21.477925674344974</c:v>
                </c:pt>
              </c:numCache>
            </c:numRef>
          </c:yVal>
          <c:smooth val="1"/>
        </c:ser>
        <c:ser>
          <c:idx val="13"/>
          <c:order val="12"/>
          <c:tx>
            <c:v>"-110"</c:v>
          </c:tx>
          <c:spPr>
            <a:ln w="190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4"/>
          <c:order val="13"/>
          <c:tx>
            <c:v>"-120"</c:v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5"/>
          <c:order val="14"/>
          <c:tx>
            <c:v>"-130"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6"/>
          <c:order val="15"/>
          <c:tx>
            <c:v>LL</c:v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Pentode!$AA$6:$AA$46</c:f>
              <c:numCache>
                <c:formatCode>General</c:formatCode>
                <c:ptCount val="41"/>
                <c:pt idx="0">
                  <c:v>230</c:v>
                </c:pt>
                <c:pt idx="1">
                  <c:v>225</c:v>
                </c:pt>
                <c:pt idx="2">
                  <c:v>220</c:v>
                </c:pt>
                <c:pt idx="3">
                  <c:v>215</c:v>
                </c:pt>
                <c:pt idx="4">
                  <c:v>210</c:v>
                </c:pt>
                <c:pt idx="5">
                  <c:v>205</c:v>
                </c:pt>
                <c:pt idx="6">
                  <c:v>200</c:v>
                </c:pt>
                <c:pt idx="7">
                  <c:v>195</c:v>
                </c:pt>
                <c:pt idx="8">
                  <c:v>190</c:v>
                </c:pt>
                <c:pt idx="9">
                  <c:v>185</c:v>
                </c:pt>
                <c:pt idx="10">
                  <c:v>180</c:v>
                </c:pt>
                <c:pt idx="11">
                  <c:v>175</c:v>
                </c:pt>
                <c:pt idx="12">
                  <c:v>170</c:v>
                </c:pt>
                <c:pt idx="13">
                  <c:v>165</c:v>
                </c:pt>
                <c:pt idx="14">
                  <c:v>160</c:v>
                </c:pt>
                <c:pt idx="15">
                  <c:v>155</c:v>
                </c:pt>
                <c:pt idx="16">
                  <c:v>150</c:v>
                </c:pt>
                <c:pt idx="17">
                  <c:v>145</c:v>
                </c:pt>
                <c:pt idx="18">
                  <c:v>140</c:v>
                </c:pt>
                <c:pt idx="19">
                  <c:v>135</c:v>
                </c:pt>
                <c:pt idx="20">
                  <c:v>130</c:v>
                </c:pt>
                <c:pt idx="21">
                  <c:v>125</c:v>
                </c:pt>
                <c:pt idx="22">
                  <c:v>120</c:v>
                </c:pt>
                <c:pt idx="23">
                  <c:v>115</c:v>
                </c:pt>
                <c:pt idx="24">
                  <c:v>110</c:v>
                </c:pt>
                <c:pt idx="25">
                  <c:v>105</c:v>
                </c:pt>
                <c:pt idx="26">
                  <c:v>100</c:v>
                </c:pt>
                <c:pt idx="27">
                  <c:v>95</c:v>
                </c:pt>
                <c:pt idx="28">
                  <c:v>90</c:v>
                </c:pt>
                <c:pt idx="29">
                  <c:v>85</c:v>
                </c:pt>
                <c:pt idx="30">
                  <c:v>80</c:v>
                </c:pt>
                <c:pt idx="31">
                  <c:v>75</c:v>
                </c:pt>
                <c:pt idx="32">
                  <c:v>70</c:v>
                </c:pt>
                <c:pt idx="33">
                  <c:v>65</c:v>
                </c:pt>
                <c:pt idx="34">
                  <c:v>60</c:v>
                </c:pt>
                <c:pt idx="35">
                  <c:v>55</c:v>
                </c:pt>
                <c:pt idx="36">
                  <c:v>50</c:v>
                </c:pt>
                <c:pt idx="37">
                  <c:v>45</c:v>
                </c:pt>
                <c:pt idx="38">
                  <c:v>40</c:v>
                </c:pt>
                <c:pt idx="39">
                  <c:v>35</c:v>
                </c:pt>
                <c:pt idx="40">
                  <c:v>30</c:v>
                </c:pt>
              </c:numCache>
            </c:numRef>
          </c:yVal>
          <c:smooth val="1"/>
        </c:ser>
        <c:ser>
          <c:idx val="17"/>
          <c:order val="16"/>
          <c:tx>
            <c:v>"+10"</c:v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8"/>
          <c:order val="17"/>
          <c:tx>
            <c:v>"+20"</c:v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9"/>
          <c:order val="18"/>
          <c:tx>
            <c:v>"+30"</c:v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12"/>
          <c:order val="19"/>
          <c:tx>
            <c:v>"65W"</c:v>
          </c:tx>
          <c:spPr>
            <a:ln w="19050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Pentode!$A$6:$A$46</c:f>
              <c:numCache>
                <c:formatCode>General</c:formatCode>
                <c:ptCount val="41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75</c:v>
                </c:pt>
                <c:pt idx="4">
                  <c:v>100</c:v>
                </c:pt>
                <c:pt idx="5">
                  <c:v>125</c:v>
                </c:pt>
                <c:pt idx="6">
                  <c:v>150</c:v>
                </c:pt>
                <c:pt idx="7">
                  <c:v>175</c:v>
                </c:pt>
                <c:pt idx="8">
                  <c:v>200</c:v>
                </c:pt>
                <c:pt idx="9">
                  <c:v>225</c:v>
                </c:pt>
                <c:pt idx="10">
                  <c:v>250</c:v>
                </c:pt>
                <c:pt idx="11">
                  <c:v>275</c:v>
                </c:pt>
                <c:pt idx="12">
                  <c:v>300</c:v>
                </c:pt>
                <c:pt idx="13">
                  <c:v>325</c:v>
                </c:pt>
                <c:pt idx="14">
                  <c:v>350</c:v>
                </c:pt>
                <c:pt idx="15">
                  <c:v>375</c:v>
                </c:pt>
                <c:pt idx="16">
                  <c:v>400</c:v>
                </c:pt>
                <c:pt idx="17">
                  <c:v>425</c:v>
                </c:pt>
                <c:pt idx="18">
                  <c:v>450</c:v>
                </c:pt>
                <c:pt idx="19">
                  <c:v>475</c:v>
                </c:pt>
                <c:pt idx="20">
                  <c:v>500</c:v>
                </c:pt>
                <c:pt idx="21">
                  <c:v>525</c:v>
                </c:pt>
                <c:pt idx="22">
                  <c:v>550</c:v>
                </c:pt>
                <c:pt idx="23">
                  <c:v>575</c:v>
                </c:pt>
                <c:pt idx="24">
                  <c:v>600</c:v>
                </c:pt>
                <c:pt idx="25">
                  <c:v>625</c:v>
                </c:pt>
                <c:pt idx="26">
                  <c:v>650</c:v>
                </c:pt>
                <c:pt idx="27">
                  <c:v>675</c:v>
                </c:pt>
                <c:pt idx="28">
                  <c:v>700</c:v>
                </c:pt>
                <c:pt idx="29">
                  <c:v>725</c:v>
                </c:pt>
                <c:pt idx="30">
                  <c:v>750</c:v>
                </c:pt>
                <c:pt idx="31">
                  <c:v>775</c:v>
                </c:pt>
                <c:pt idx="32">
                  <c:v>800</c:v>
                </c:pt>
                <c:pt idx="33">
                  <c:v>825</c:v>
                </c:pt>
                <c:pt idx="34">
                  <c:v>850</c:v>
                </c:pt>
                <c:pt idx="35">
                  <c:v>875</c:v>
                </c:pt>
                <c:pt idx="36">
                  <c:v>900</c:v>
                </c:pt>
                <c:pt idx="37">
                  <c:v>925</c:v>
                </c:pt>
                <c:pt idx="38">
                  <c:v>950</c:v>
                </c:pt>
                <c:pt idx="39">
                  <c:v>975</c:v>
                </c:pt>
                <c:pt idx="40">
                  <c:v>1000</c:v>
                </c:pt>
              </c:numCache>
            </c:numRef>
          </c:xVal>
          <c:yVal>
            <c:numRef>
              <c:f>Pentode!$Z$6:$Z$46</c:f>
              <c:numCache>
                <c:formatCode>General</c:formatCode>
                <c:ptCount val="41"/>
                <c:pt idx="9">
                  <c:v>333.33333333333331</c:v>
                </c:pt>
                <c:pt idx="10">
                  <c:v>300</c:v>
                </c:pt>
                <c:pt idx="11">
                  <c:v>272.72727272727275</c:v>
                </c:pt>
                <c:pt idx="12">
                  <c:v>250</c:v>
                </c:pt>
                <c:pt idx="13">
                  <c:v>230.76923076923077</c:v>
                </c:pt>
                <c:pt idx="14">
                  <c:v>214.28571428571428</c:v>
                </c:pt>
                <c:pt idx="15">
                  <c:v>200</c:v>
                </c:pt>
                <c:pt idx="16">
                  <c:v>187.5</c:v>
                </c:pt>
                <c:pt idx="17">
                  <c:v>176.47058823529412</c:v>
                </c:pt>
                <c:pt idx="18">
                  <c:v>166.66666666666666</c:v>
                </c:pt>
                <c:pt idx="19">
                  <c:v>157.89473684210526</c:v>
                </c:pt>
                <c:pt idx="20">
                  <c:v>150</c:v>
                </c:pt>
                <c:pt idx="21">
                  <c:v>142.85714285714286</c:v>
                </c:pt>
                <c:pt idx="22">
                  <c:v>136.36363636363637</c:v>
                </c:pt>
                <c:pt idx="23">
                  <c:v>130.43478260869566</c:v>
                </c:pt>
                <c:pt idx="24">
                  <c:v>125</c:v>
                </c:pt>
                <c:pt idx="25">
                  <c:v>120</c:v>
                </c:pt>
                <c:pt idx="26">
                  <c:v>115.38461538461539</c:v>
                </c:pt>
                <c:pt idx="27">
                  <c:v>111.11111111111111</c:v>
                </c:pt>
                <c:pt idx="28">
                  <c:v>107.14285714285714</c:v>
                </c:pt>
                <c:pt idx="29">
                  <c:v>103.44827586206897</c:v>
                </c:pt>
                <c:pt idx="30">
                  <c:v>100</c:v>
                </c:pt>
                <c:pt idx="31">
                  <c:v>96.774193548387103</c:v>
                </c:pt>
                <c:pt idx="32">
                  <c:v>93.75</c:v>
                </c:pt>
                <c:pt idx="33">
                  <c:v>90.909090909090907</c:v>
                </c:pt>
                <c:pt idx="34">
                  <c:v>88.235294117647058</c:v>
                </c:pt>
                <c:pt idx="35">
                  <c:v>85.714285714285708</c:v>
                </c:pt>
                <c:pt idx="36">
                  <c:v>83.333333333333329</c:v>
                </c:pt>
                <c:pt idx="37">
                  <c:v>81.081081081081081</c:v>
                </c:pt>
                <c:pt idx="38">
                  <c:v>78.94736842105263</c:v>
                </c:pt>
                <c:pt idx="39">
                  <c:v>76.92307692307692</c:v>
                </c:pt>
                <c:pt idx="40">
                  <c:v>75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493984"/>
        <c:axId val="172494368"/>
      </c:scatterChart>
      <c:valAx>
        <c:axId val="172493984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Plate Voltage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94368"/>
        <c:crosses val="autoZero"/>
        <c:crossBetween val="midCat"/>
        <c:minorUnit val="25"/>
      </c:valAx>
      <c:valAx>
        <c:axId val="1724943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Plate Current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493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411480</xdr:colOff>
      <xdr:row>11</xdr:row>
      <xdr:rowOff>144780</xdr:rowOff>
    </xdr:from>
    <xdr:to>
      <xdr:col>42</xdr:col>
      <xdr:colOff>60960</xdr:colOff>
      <xdr:row>52</xdr:row>
      <xdr:rowOff>15240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563880</xdr:colOff>
      <xdr:row>16</xdr:row>
      <xdr:rowOff>91440</xdr:rowOff>
    </xdr:from>
    <xdr:to>
      <xdr:col>29</xdr:col>
      <xdr:colOff>381000</xdr:colOff>
      <xdr:row>17</xdr:row>
      <xdr:rowOff>137160</xdr:rowOff>
    </xdr:to>
    <xdr:sp macro="" textlink="">
      <xdr:nvSpPr>
        <xdr:cNvPr id="3" name="TextBox 2"/>
        <xdr:cNvSpPr txBox="1"/>
      </xdr:nvSpPr>
      <xdr:spPr>
        <a:xfrm>
          <a:off x="17632680" y="2987040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+30</a:t>
          </a:r>
        </a:p>
      </xdr:txBody>
    </xdr:sp>
    <xdr:clientData/>
  </xdr:twoCellAnchor>
  <xdr:twoCellAnchor>
    <xdr:from>
      <xdr:col>29</xdr:col>
      <xdr:colOff>168593</xdr:colOff>
      <xdr:row>19</xdr:row>
      <xdr:rowOff>110490</xdr:rowOff>
    </xdr:from>
    <xdr:to>
      <xdr:col>29</xdr:col>
      <xdr:colOff>595313</xdr:colOff>
      <xdr:row>20</xdr:row>
      <xdr:rowOff>156210</xdr:rowOff>
    </xdr:to>
    <xdr:sp macro="" textlink="">
      <xdr:nvSpPr>
        <xdr:cNvPr id="4" name="TextBox 3"/>
        <xdr:cNvSpPr txBox="1"/>
      </xdr:nvSpPr>
      <xdr:spPr>
        <a:xfrm>
          <a:off x="17846993" y="3549015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+20</a:t>
          </a:r>
        </a:p>
      </xdr:txBody>
    </xdr:sp>
    <xdr:clientData/>
  </xdr:twoCellAnchor>
  <xdr:twoCellAnchor>
    <xdr:from>
      <xdr:col>29</xdr:col>
      <xdr:colOff>444818</xdr:colOff>
      <xdr:row>23</xdr:row>
      <xdr:rowOff>43815</xdr:rowOff>
    </xdr:from>
    <xdr:to>
      <xdr:col>30</xdr:col>
      <xdr:colOff>261938</xdr:colOff>
      <xdr:row>24</xdr:row>
      <xdr:rowOff>89535</xdr:rowOff>
    </xdr:to>
    <xdr:sp macro="" textlink="">
      <xdr:nvSpPr>
        <xdr:cNvPr id="5" name="TextBox 4"/>
        <xdr:cNvSpPr txBox="1"/>
      </xdr:nvSpPr>
      <xdr:spPr>
        <a:xfrm>
          <a:off x="18123218" y="4206240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+10</a:t>
          </a:r>
        </a:p>
      </xdr:txBody>
    </xdr:sp>
    <xdr:clientData/>
  </xdr:twoCellAnchor>
  <xdr:twoCellAnchor>
    <xdr:from>
      <xdr:col>25</xdr:col>
      <xdr:colOff>215265</xdr:colOff>
      <xdr:row>24</xdr:row>
      <xdr:rowOff>86678</xdr:rowOff>
    </xdr:from>
    <xdr:to>
      <xdr:col>26</xdr:col>
      <xdr:colOff>332422</xdr:colOff>
      <xdr:row>25</xdr:row>
      <xdr:rowOff>132398</xdr:rowOff>
    </xdr:to>
    <xdr:sp macro="" textlink="">
      <xdr:nvSpPr>
        <xdr:cNvPr id="6" name="TextBox 5"/>
        <xdr:cNvSpPr txBox="1"/>
      </xdr:nvSpPr>
      <xdr:spPr>
        <a:xfrm>
          <a:off x="15455265" y="4475798"/>
          <a:ext cx="72675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Load Line</a:t>
          </a:r>
        </a:p>
      </xdr:txBody>
    </xdr:sp>
    <xdr:clientData/>
  </xdr:twoCellAnchor>
  <xdr:twoCellAnchor>
    <xdr:from>
      <xdr:col>30</xdr:col>
      <xdr:colOff>421006</xdr:colOff>
      <xdr:row>23</xdr:row>
      <xdr:rowOff>153352</xdr:rowOff>
    </xdr:from>
    <xdr:to>
      <xdr:col>31</xdr:col>
      <xdr:colOff>238126</xdr:colOff>
      <xdr:row>25</xdr:row>
      <xdr:rowOff>18097</xdr:rowOff>
    </xdr:to>
    <xdr:sp macro="" textlink="">
      <xdr:nvSpPr>
        <xdr:cNvPr id="7" name="TextBox 6"/>
        <xdr:cNvSpPr txBox="1"/>
      </xdr:nvSpPr>
      <xdr:spPr>
        <a:xfrm>
          <a:off x="18709006" y="4315777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0</a:t>
          </a:r>
        </a:p>
      </xdr:txBody>
    </xdr:sp>
    <xdr:clientData/>
  </xdr:twoCellAnchor>
  <xdr:twoCellAnchor>
    <xdr:from>
      <xdr:col>31</xdr:col>
      <xdr:colOff>192406</xdr:colOff>
      <xdr:row>25</xdr:row>
      <xdr:rowOff>48577</xdr:rowOff>
    </xdr:from>
    <xdr:to>
      <xdr:col>32</xdr:col>
      <xdr:colOff>9526</xdr:colOff>
      <xdr:row>26</xdr:row>
      <xdr:rowOff>94297</xdr:rowOff>
    </xdr:to>
    <xdr:sp macro="" textlink="">
      <xdr:nvSpPr>
        <xdr:cNvPr id="8" name="TextBox 7"/>
        <xdr:cNvSpPr txBox="1"/>
      </xdr:nvSpPr>
      <xdr:spPr>
        <a:xfrm>
          <a:off x="19090006" y="4572952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-10</a:t>
          </a:r>
        </a:p>
      </xdr:txBody>
    </xdr:sp>
    <xdr:clientData/>
  </xdr:twoCellAnchor>
  <xdr:twoCellAnchor>
    <xdr:from>
      <xdr:col>32</xdr:col>
      <xdr:colOff>120971</xdr:colOff>
      <xdr:row>26</xdr:row>
      <xdr:rowOff>15240</xdr:rowOff>
    </xdr:from>
    <xdr:to>
      <xdr:col>32</xdr:col>
      <xdr:colOff>547691</xdr:colOff>
      <xdr:row>27</xdr:row>
      <xdr:rowOff>60960</xdr:rowOff>
    </xdr:to>
    <xdr:sp macro="" textlink="">
      <xdr:nvSpPr>
        <xdr:cNvPr id="9" name="TextBox 8"/>
        <xdr:cNvSpPr txBox="1"/>
      </xdr:nvSpPr>
      <xdr:spPr>
        <a:xfrm>
          <a:off x="19628171" y="4720590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-20</a:t>
          </a:r>
        </a:p>
      </xdr:txBody>
    </xdr:sp>
    <xdr:clientData/>
  </xdr:twoCellAnchor>
  <xdr:twoCellAnchor>
    <xdr:from>
      <xdr:col>32</xdr:col>
      <xdr:colOff>606746</xdr:colOff>
      <xdr:row>27</xdr:row>
      <xdr:rowOff>43815</xdr:rowOff>
    </xdr:from>
    <xdr:to>
      <xdr:col>33</xdr:col>
      <xdr:colOff>423866</xdr:colOff>
      <xdr:row>28</xdr:row>
      <xdr:rowOff>89535</xdr:rowOff>
    </xdr:to>
    <xdr:sp macro="" textlink="">
      <xdr:nvSpPr>
        <xdr:cNvPr id="10" name="TextBox 9"/>
        <xdr:cNvSpPr txBox="1"/>
      </xdr:nvSpPr>
      <xdr:spPr>
        <a:xfrm>
          <a:off x="20113946" y="4930140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-30</a:t>
          </a:r>
        </a:p>
      </xdr:txBody>
    </xdr:sp>
    <xdr:clientData/>
  </xdr:twoCellAnchor>
  <xdr:twoCellAnchor>
    <xdr:from>
      <xdr:col>33</xdr:col>
      <xdr:colOff>287658</xdr:colOff>
      <xdr:row>30</xdr:row>
      <xdr:rowOff>48577</xdr:rowOff>
    </xdr:from>
    <xdr:to>
      <xdr:col>34</xdr:col>
      <xdr:colOff>104778</xdr:colOff>
      <xdr:row>31</xdr:row>
      <xdr:rowOff>94297</xdr:rowOff>
    </xdr:to>
    <xdr:sp macro="" textlink="">
      <xdr:nvSpPr>
        <xdr:cNvPr id="11" name="TextBox 10"/>
        <xdr:cNvSpPr txBox="1"/>
      </xdr:nvSpPr>
      <xdr:spPr>
        <a:xfrm>
          <a:off x="20404458" y="5477827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-40</a:t>
          </a:r>
        </a:p>
      </xdr:txBody>
    </xdr:sp>
    <xdr:clientData/>
  </xdr:twoCellAnchor>
  <xdr:twoCellAnchor>
    <xdr:from>
      <xdr:col>34</xdr:col>
      <xdr:colOff>144783</xdr:colOff>
      <xdr:row>31</xdr:row>
      <xdr:rowOff>77152</xdr:rowOff>
    </xdr:from>
    <xdr:to>
      <xdr:col>34</xdr:col>
      <xdr:colOff>571503</xdr:colOff>
      <xdr:row>32</xdr:row>
      <xdr:rowOff>122872</xdr:rowOff>
    </xdr:to>
    <xdr:sp macro="" textlink="">
      <xdr:nvSpPr>
        <xdr:cNvPr id="12" name="TextBox 11"/>
        <xdr:cNvSpPr txBox="1"/>
      </xdr:nvSpPr>
      <xdr:spPr>
        <a:xfrm>
          <a:off x="20871183" y="5687377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-50</a:t>
          </a:r>
        </a:p>
      </xdr:txBody>
    </xdr:sp>
    <xdr:clientData/>
  </xdr:twoCellAnchor>
  <xdr:twoCellAnchor>
    <xdr:from>
      <xdr:col>34</xdr:col>
      <xdr:colOff>454345</xdr:colOff>
      <xdr:row>33</xdr:row>
      <xdr:rowOff>124777</xdr:rowOff>
    </xdr:from>
    <xdr:to>
      <xdr:col>35</xdr:col>
      <xdr:colOff>271465</xdr:colOff>
      <xdr:row>34</xdr:row>
      <xdr:rowOff>170497</xdr:rowOff>
    </xdr:to>
    <xdr:sp macro="" textlink="">
      <xdr:nvSpPr>
        <xdr:cNvPr id="13" name="TextBox 12"/>
        <xdr:cNvSpPr txBox="1"/>
      </xdr:nvSpPr>
      <xdr:spPr>
        <a:xfrm>
          <a:off x="21180745" y="6096952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-60</a:t>
          </a:r>
        </a:p>
      </xdr:txBody>
    </xdr:sp>
    <xdr:clientData/>
  </xdr:twoCellAnchor>
  <xdr:twoCellAnchor>
    <xdr:from>
      <xdr:col>35</xdr:col>
      <xdr:colOff>325757</xdr:colOff>
      <xdr:row>34</xdr:row>
      <xdr:rowOff>29527</xdr:rowOff>
    </xdr:from>
    <xdr:to>
      <xdr:col>36</xdr:col>
      <xdr:colOff>142877</xdr:colOff>
      <xdr:row>35</xdr:row>
      <xdr:rowOff>75247</xdr:rowOff>
    </xdr:to>
    <xdr:sp macro="" textlink="">
      <xdr:nvSpPr>
        <xdr:cNvPr id="14" name="TextBox 13"/>
        <xdr:cNvSpPr txBox="1"/>
      </xdr:nvSpPr>
      <xdr:spPr>
        <a:xfrm>
          <a:off x="21661757" y="6182677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-70</a:t>
          </a:r>
        </a:p>
      </xdr:txBody>
    </xdr:sp>
    <xdr:clientData/>
  </xdr:twoCellAnchor>
  <xdr:twoCellAnchor>
    <xdr:from>
      <xdr:col>36</xdr:col>
      <xdr:colOff>425769</xdr:colOff>
      <xdr:row>33</xdr:row>
      <xdr:rowOff>86677</xdr:rowOff>
    </xdr:from>
    <xdr:to>
      <xdr:col>37</xdr:col>
      <xdr:colOff>242889</xdr:colOff>
      <xdr:row>34</xdr:row>
      <xdr:rowOff>132397</xdr:rowOff>
    </xdr:to>
    <xdr:sp macro="" textlink="">
      <xdr:nvSpPr>
        <xdr:cNvPr id="15" name="TextBox 14"/>
        <xdr:cNvSpPr txBox="1"/>
      </xdr:nvSpPr>
      <xdr:spPr>
        <a:xfrm>
          <a:off x="22371369" y="6058852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-80</a:t>
          </a:r>
        </a:p>
      </xdr:txBody>
    </xdr:sp>
    <xdr:clientData/>
  </xdr:twoCellAnchor>
  <xdr:twoCellAnchor>
    <xdr:from>
      <xdr:col>37</xdr:col>
      <xdr:colOff>359095</xdr:colOff>
      <xdr:row>33</xdr:row>
      <xdr:rowOff>100965</xdr:rowOff>
    </xdr:from>
    <xdr:to>
      <xdr:col>38</xdr:col>
      <xdr:colOff>176215</xdr:colOff>
      <xdr:row>34</xdr:row>
      <xdr:rowOff>146685</xdr:rowOff>
    </xdr:to>
    <xdr:sp macro="" textlink="">
      <xdr:nvSpPr>
        <xdr:cNvPr id="16" name="TextBox 15"/>
        <xdr:cNvSpPr txBox="1"/>
      </xdr:nvSpPr>
      <xdr:spPr>
        <a:xfrm>
          <a:off x="22914295" y="6073140"/>
          <a:ext cx="426720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-90</a:t>
          </a:r>
        </a:p>
      </xdr:txBody>
    </xdr:sp>
    <xdr:clientData/>
  </xdr:twoCellAnchor>
  <xdr:twoCellAnchor>
    <xdr:from>
      <xdr:col>37</xdr:col>
      <xdr:colOff>340043</xdr:colOff>
      <xdr:row>37</xdr:row>
      <xdr:rowOff>34290</xdr:rowOff>
    </xdr:from>
    <xdr:to>
      <xdr:col>38</xdr:col>
      <xdr:colOff>257175</xdr:colOff>
      <xdr:row>38</xdr:row>
      <xdr:rowOff>80010</xdr:rowOff>
    </xdr:to>
    <xdr:sp macro="" textlink="">
      <xdr:nvSpPr>
        <xdr:cNvPr id="17" name="TextBox 16"/>
        <xdr:cNvSpPr txBox="1"/>
      </xdr:nvSpPr>
      <xdr:spPr>
        <a:xfrm>
          <a:off x="22895243" y="6730365"/>
          <a:ext cx="526732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-100</a:t>
          </a:r>
        </a:p>
      </xdr:txBody>
    </xdr:sp>
    <xdr:clientData/>
  </xdr:twoCellAnchor>
  <xdr:twoCellAnchor>
    <xdr:from>
      <xdr:col>38</xdr:col>
      <xdr:colOff>190500</xdr:colOff>
      <xdr:row>37</xdr:row>
      <xdr:rowOff>120015</xdr:rowOff>
    </xdr:from>
    <xdr:to>
      <xdr:col>39</xdr:col>
      <xdr:colOff>85726</xdr:colOff>
      <xdr:row>38</xdr:row>
      <xdr:rowOff>165735</xdr:rowOff>
    </xdr:to>
    <xdr:sp macro="" textlink="">
      <xdr:nvSpPr>
        <xdr:cNvPr id="18" name="TextBox 17"/>
        <xdr:cNvSpPr txBox="1"/>
      </xdr:nvSpPr>
      <xdr:spPr>
        <a:xfrm>
          <a:off x="23355300" y="6816090"/>
          <a:ext cx="504826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-110</a:t>
          </a:r>
        </a:p>
      </xdr:txBody>
    </xdr:sp>
    <xdr:clientData/>
  </xdr:twoCellAnchor>
  <xdr:twoCellAnchor>
    <xdr:from>
      <xdr:col>39</xdr:col>
      <xdr:colOff>97156</xdr:colOff>
      <xdr:row>37</xdr:row>
      <xdr:rowOff>172402</xdr:rowOff>
    </xdr:from>
    <xdr:to>
      <xdr:col>39</xdr:col>
      <xdr:colOff>571500</xdr:colOff>
      <xdr:row>39</xdr:row>
      <xdr:rowOff>37147</xdr:rowOff>
    </xdr:to>
    <xdr:sp macro="" textlink="">
      <xdr:nvSpPr>
        <xdr:cNvPr id="19" name="TextBox 18"/>
        <xdr:cNvSpPr txBox="1"/>
      </xdr:nvSpPr>
      <xdr:spPr>
        <a:xfrm>
          <a:off x="23871556" y="6868477"/>
          <a:ext cx="474344" cy="226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-120</a:t>
          </a:r>
        </a:p>
      </xdr:txBody>
    </xdr:sp>
    <xdr:clientData/>
  </xdr:twoCellAnchor>
  <xdr:twoCellAnchor>
    <xdr:from>
      <xdr:col>39</xdr:col>
      <xdr:colOff>251461</xdr:colOff>
      <xdr:row>40</xdr:row>
      <xdr:rowOff>178117</xdr:rowOff>
    </xdr:from>
    <xdr:to>
      <xdr:col>40</xdr:col>
      <xdr:colOff>130493</xdr:colOff>
      <xdr:row>42</xdr:row>
      <xdr:rowOff>40957</xdr:rowOff>
    </xdr:to>
    <xdr:sp macro="" textlink="">
      <xdr:nvSpPr>
        <xdr:cNvPr id="20" name="TextBox 19"/>
        <xdr:cNvSpPr txBox="1"/>
      </xdr:nvSpPr>
      <xdr:spPr>
        <a:xfrm>
          <a:off x="24025861" y="7493317"/>
          <a:ext cx="488632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-130</a:t>
          </a:r>
        </a:p>
      </xdr:txBody>
    </xdr:sp>
    <xdr:clientData/>
  </xdr:twoCellAnchor>
  <xdr:twoCellAnchor>
    <xdr:from>
      <xdr:col>28</xdr:col>
      <xdr:colOff>73343</xdr:colOff>
      <xdr:row>14</xdr:row>
      <xdr:rowOff>60961</xdr:rowOff>
    </xdr:from>
    <xdr:to>
      <xdr:col>29</xdr:col>
      <xdr:colOff>190500</xdr:colOff>
      <xdr:row>15</xdr:row>
      <xdr:rowOff>106681</xdr:rowOff>
    </xdr:to>
    <xdr:sp macro="" textlink="">
      <xdr:nvSpPr>
        <xdr:cNvPr id="21" name="TextBox 20"/>
        <xdr:cNvSpPr txBox="1"/>
      </xdr:nvSpPr>
      <xdr:spPr>
        <a:xfrm>
          <a:off x="17142143" y="2621281"/>
          <a:ext cx="72675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PA=75W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411480</xdr:colOff>
      <xdr:row>11</xdr:row>
      <xdr:rowOff>144780</xdr:rowOff>
    </xdr:from>
    <xdr:to>
      <xdr:col>47</xdr:col>
      <xdr:colOff>60960</xdr:colOff>
      <xdr:row>52</xdr:row>
      <xdr:rowOff>15240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286982</xdr:colOff>
      <xdr:row>25</xdr:row>
      <xdr:rowOff>122537</xdr:rowOff>
    </xdr:from>
    <xdr:to>
      <xdr:col>31</xdr:col>
      <xdr:colOff>404139</xdr:colOff>
      <xdr:row>26</xdr:row>
      <xdr:rowOff>168257</xdr:rowOff>
    </xdr:to>
    <xdr:sp macro="" textlink="">
      <xdr:nvSpPr>
        <xdr:cNvPr id="6" name="TextBox 5"/>
        <xdr:cNvSpPr txBox="1"/>
      </xdr:nvSpPr>
      <xdr:spPr>
        <a:xfrm>
          <a:off x="18574982" y="4613855"/>
          <a:ext cx="726757" cy="225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Load Line</a:t>
          </a:r>
        </a:p>
      </xdr:txBody>
    </xdr:sp>
    <xdr:clientData/>
  </xdr:twoCellAnchor>
  <xdr:twoCellAnchor>
    <xdr:from>
      <xdr:col>34</xdr:col>
      <xdr:colOff>59280</xdr:colOff>
      <xdr:row>28</xdr:row>
      <xdr:rowOff>140353</xdr:rowOff>
    </xdr:from>
    <xdr:to>
      <xdr:col>34</xdr:col>
      <xdr:colOff>486000</xdr:colOff>
      <xdr:row>30</xdr:row>
      <xdr:rowOff>5098</xdr:rowOff>
    </xdr:to>
    <xdr:sp macro="" textlink="">
      <xdr:nvSpPr>
        <xdr:cNvPr id="7" name="TextBox 6"/>
        <xdr:cNvSpPr txBox="1"/>
      </xdr:nvSpPr>
      <xdr:spPr>
        <a:xfrm>
          <a:off x="20785680" y="5169553"/>
          <a:ext cx="426720" cy="2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0</a:t>
          </a:r>
        </a:p>
      </xdr:txBody>
    </xdr:sp>
    <xdr:clientData/>
  </xdr:twoCellAnchor>
  <xdr:twoCellAnchor>
    <xdr:from>
      <xdr:col>34</xdr:col>
      <xdr:colOff>24766</xdr:colOff>
      <xdr:row>33</xdr:row>
      <xdr:rowOff>78608</xdr:rowOff>
    </xdr:from>
    <xdr:to>
      <xdr:col>34</xdr:col>
      <xdr:colOff>451486</xdr:colOff>
      <xdr:row>34</xdr:row>
      <xdr:rowOff>124329</xdr:rowOff>
    </xdr:to>
    <xdr:sp macro="" textlink="">
      <xdr:nvSpPr>
        <xdr:cNvPr id="8" name="TextBox 7"/>
        <xdr:cNvSpPr txBox="1"/>
      </xdr:nvSpPr>
      <xdr:spPr>
        <a:xfrm>
          <a:off x="20751166" y="6004279"/>
          <a:ext cx="426720" cy="2250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-10</a:t>
          </a:r>
        </a:p>
      </xdr:txBody>
    </xdr:sp>
    <xdr:clientData/>
  </xdr:twoCellAnchor>
  <xdr:twoCellAnchor>
    <xdr:from>
      <xdr:col>34</xdr:col>
      <xdr:colOff>40289</xdr:colOff>
      <xdr:row>38</xdr:row>
      <xdr:rowOff>31825</xdr:rowOff>
    </xdr:from>
    <xdr:to>
      <xdr:col>34</xdr:col>
      <xdr:colOff>467009</xdr:colOff>
      <xdr:row>39</xdr:row>
      <xdr:rowOff>77545</xdr:rowOff>
    </xdr:to>
    <xdr:sp macro="" textlink="">
      <xdr:nvSpPr>
        <xdr:cNvPr id="9" name="TextBox 8"/>
        <xdr:cNvSpPr txBox="1"/>
      </xdr:nvSpPr>
      <xdr:spPr>
        <a:xfrm>
          <a:off x="20766689" y="6853966"/>
          <a:ext cx="426720" cy="225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-20</a:t>
          </a:r>
        </a:p>
      </xdr:txBody>
    </xdr:sp>
    <xdr:clientData/>
  </xdr:twoCellAnchor>
  <xdr:twoCellAnchor>
    <xdr:from>
      <xdr:col>34</xdr:col>
      <xdr:colOff>8352</xdr:colOff>
      <xdr:row>42</xdr:row>
      <xdr:rowOff>11543</xdr:rowOff>
    </xdr:from>
    <xdr:to>
      <xdr:col>34</xdr:col>
      <xdr:colOff>435072</xdr:colOff>
      <xdr:row>43</xdr:row>
      <xdr:rowOff>57263</xdr:rowOff>
    </xdr:to>
    <xdr:sp macro="" textlink="">
      <xdr:nvSpPr>
        <xdr:cNvPr id="10" name="TextBox 9"/>
        <xdr:cNvSpPr txBox="1"/>
      </xdr:nvSpPr>
      <xdr:spPr>
        <a:xfrm>
          <a:off x="20734752" y="7550861"/>
          <a:ext cx="426720" cy="225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-30</a:t>
          </a:r>
        </a:p>
      </xdr:txBody>
    </xdr:sp>
    <xdr:clientData/>
  </xdr:twoCellAnchor>
  <xdr:twoCellAnchor>
    <xdr:from>
      <xdr:col>33</xdr:col>
      <xdr:colOff>579011</xdr:colOff>
      <xdr:row>45</xdr:row>
      <xdr:rowOff>28855</xdr:rowOff>
    </xdr:from>
    <xdr:to>
      <xdr:col>34</xdr:col>
      <xdr:colOff>396131</xdr:colOff>
      <xdr:row>46</xdr:row>
      <xdr:rowOff>65610</xdr:rowOff>
    </xdr:to>
    <xdr:sp macro="" textlink="">
      <xdr:nvSpPr>
        <xdr:cNvPr id="11" name="TextBox 10"/>
        <xdr:cNvSpPr txBox="1"/>
      </xdr:nvSpPr>
      <xdr:spPr>
        <a:xfrm>
          <a:off x="20695811" y="8106055"/>
          <a:ext cx="426720" cy="2250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-40</a:t>
          </a:r>
        </a:p>
      </xdr:txBody>
    </xdr:sp>
    <xdr:clientData/>
  </xdr:twoCellAnchor>
  <xdr:twoCellAnchor>
    <xdr:from>
      <xdr:col>34</xdr:col>
      <xdr:colOff>4485</xdr:colOff>
      <xdr:row>46</xdr:row>
      <xdr:rowOff>169937</xdr:rowOff>
    </xdr:from>
    <xdr:to>
      <xdr:col>34</xdr:col>
      <xdr:colOff>431205</xdr:colOff>
      <xdr:row>48</xdr:row>
      <xdr:rowOff>32777</xdr:rowOff>
    </xdr:to>
    <xdr:sp macro="" textlink="">
      <xdr:nvSpPr>
        <xdr:cNvPr id="12" name="TextBox 11"/>
        <xdr:cNvSpPr txBox="1"/>
      </xdr:nvSpPr>
      <xdr:spPr>
        <a:xfrm>
          <a:off x="20730885" y="8435396"/>
          <a:ext cx="426720" cy="221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-50</a:t>
          </a:r>
        </a:p>
      </xdr:txBody>
    </xdr:sp>
    <xdr:clientData/>
  </xdr:twoCellAnchor>
  <xdr:twoCellAnchor>
    <xdr:from>
      <xdr:col>33</xdr:col>
      <xdr:colOff>73343</xdr:colOff>
      <xdr:row>14</xdr:row>
      <xdr:rowOff>60961</xdr:rowOff>
    </xdr:from>
    <xdr:to>
      <xdr:col>34</xdr:col>
      <xdr:colOff>190500</xdr:colOff>
      <xdr:row>15</xdr:row>
      <xdr:rowOff>106681</xdr:rowOff>
    </xdr:to>
    <xdr:sp macro="" textlink="">
      <xdr:nvSpPr>
        <xdr:cNvPr id="21" name="TextBox 20"/>
        <xdr:cNvSpPr txBox="1"/>
      </xdr:nvSpPr>
      <xdr:spPr>
        <a:xfrm>
          <a:off x="17142143" y="2621281"/>
          <a:ext cx="726757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PA=75W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0563C1"/>
      </a:accent2>
      <a:accent3>
        <a:srgbClr val="000000"/>
      </a:accent3>
      <a:accent4>
        <a:srgbClr val="0563C1"/>
      </a:accent4>
      <a:accent5>
        <a:srgbClr val="000000"/>
      </a:accent5>
      <a:accent6>
        <a:srgbClr val="0563C1"/>
      </a:accent6>
      <a:hlink>
        <a:srgbClr val="000000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46"/>
  <sheetViews>
    <sheetView tabSelected="1" zoomScale="55" zoomScaleNormal="55" workbookViewId="0">
      <selection activeCell="U14" sqref="U14"/>
    </sheetView>
  </sheetViews>
  <sheetFormatPr defaultRowHeight="14.4" x14ac:dyDescent="0.3"/>
  <sheetData>
    <row r="3" spans="1:24" x14ac:dyDescent="0.3">
      <c r="W3" t="s">
        <v>3</v>
      </c>
      <c r="X3" t="s">
        <v>4</v>
      </c>
    </row>
    <row r="4" spans="1:24" x14ac:dyDescent="0.3">
      <c r="B4" t="s">
        <v>0</v>
      </c>
      <c r="C4">
        <v>30</v>
      </c>
      <c r="D4">
        <v>20</v>
      </c>
      <c r="E4">
        <v>10</v>
      </c>
      <c r="F4">
        <v>0</v>
      </c>
      <c r="G4">
        <v>10</v>
      </c>
      <c r="H4">
        <v>20</v>
      </c>
      <c r="I4">
        <v>30</v>
      </c>
      <c r="J4">
        <v>40</v>
      </c>
      <c r="K4">
        <v>50</v>
      </c>
      <c r="L4">
        <v>60</v>
      </c>
      <c r="M4">
        <v>70</v>
      </c>
      <c r="N4">
        <v>80</v>
      </c>
      <c r="O4">
        <v>90</v>
      </c>
      <c r="P4">
        <v>100</v>
      </c>
      <c r="Q4">
        <v>110</v>
      </c>
      <c r="R4">
        <v>120</v>
      </c>
      <c r="S4">
        <v>130</v>
      </c>
      <c r="U4" t="s">
        <v>5</v>
      </c>
      <c r="V4" t="s">
        <v>2</v>
      </c>
      <c r="W4">
        <v>5</v>
      </c>
      <c r="X4">
        <v>1200</v>
      </c>
    </row>
    <row r="5" spans="1:24" x14ac:dyDescent="0.3">
      <c r="A5" t="s">
        <v>1</v>
      </c>
    </row>
    <row r="6" spans="1:24" x14ac:dyDescent="0.3">
      <c r="A6">
        <v>0</v>
      </c>
      <c r="C6" s="1">
        <v>0</v>
      </c>
      <c r="D6" s="1">
        <v>0</v>
      </c>
      <c r="E6" s="1">
        <v>0</v>
      </c>
      <c r="F6" s="1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V6">
        <f>($X$4-A6)/$W$4</f>
        <v>240</v>
      </c>
    </row>
    <row r="7" spans="1:24" x14ac:dyDescent="0.3">
      <c r="A7">
        <v>25</v>
      </c>
      <c r="C7" s="1">
        <v>42</v>
      </c>
      <c r="D7" s="1">
        <v>32</v>
      </c>
      <c r="E7" s="1">
        <v>18</v>
      </c>
      <c r="F7" s="1">
        <v>2.7</v>
      </c>
      <c r="G7" s="1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V7">
        <f t="shared" ref="V7:V46" si="0">($X$4-A7)/$W$4</f>
        <v>235</v>
      </c>
    </row>
    <row r="8" spans="1:24" x14ac:dyDescent="0.3">
      <c r="A8">
        <v>50</v>
      </c>
      <c r="C8" s="1">
        <v>81</v>
      </c>
      <c r="D8" s="1">
        <v>58</v>
      </c>
      <c r="E8" s="1">
        <v>34</v>
      </c>
      <c r="F8" s="1">
        <v>9.8000000000000007</v>
      </c>
      <c r="G8" s="1">
        <v>0.17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V8">
        <f t="shared" si="0"/>
        <v>230</v>
      </c>
    </row>
    <row r="9" spans="1:24" x14ac:dyDescent="0.3">
      <c r="A9">
        <v>75</v>
      </c>
      <c r="C9" s="1">
        <v>111</v>
      </c>
      <c r="D9" s="1">
        <v>79</v>
      </c>
      <c r="E9" s="1">
        <v>52</v>
      </c>
      <c r="F9" s="1">
        <v>20</v>
      </c>
      <c r="G9" s="1">
        <v>2.2000000000000002</v>
      </c>
      <c r="H9" s="1">
        <v>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V9">
        <f t="shared" si="0"/>
        <v>225</v>
      </c>
    </row>
    <row r="10" spans="1:24" x14ac:dyDescent="0.3">
      <c r="A10">
        <v>100</v>
      </c>
      <c r="C10" s="1">
        <v>137</v>
      </c>
      <c r="D10" s="1">
        <v>104</v>
      </c>
      <c r="E10" s="1">
        <v>70</v>
      </c>
      <c r="F10" s="1">
        <v>33</v>
      </c>
      <c r="G10" s="1">
        <v>7.7</v>
      </c>
      <c r="H10" s="1">
        <v>0.4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V10">
        <f t="shared" si="0"/>
        <v>220</v>
      </c>
    </row>
    <row r="11" spans="1:24" x14ac:dyDescent="0.3">
      <c r="A11">
        <v>125</v>
      </c>
      <c r="C11" s="1">
        <v>164</v>
      </c>
      <c r="D11" s="1">
        <v>128</v>
      </c>
      <c r="E11" s="1">
        <v>89</v>
      </c>
      <c r="F11" s="1">
        <v>48</v>
      </c>
      <c r="G11" s="1">
        <v>17</v>
      </c>
      <c r="H11" s="1">
        <v>2.4</v>
      </c>
      <c r="I11" s="1">
        <v>0</v>
      </c>
      <c r="J11" s="1"/>
      <c r="K11" s="1"/>
      <c r="L11" s="1"/>
      <c r="M11" s="1"/>
      <c r="N11" s="1"/>
      <c r="O11" s="1"/>
      <c r="P11" s="1"/>
      <c r="Q11" s="1"/>
      <c r="R11" s="1"/>
      <c r="S11" s="1"/>
      <c r="V11">
        <f t="shared" si="0"/>
        <v>215</v>
      </c>
    </row>
    <row r="12" spans="1:24" x14ac:dyDescent="0.3">
      <c r="A12">
        <v>150</v>
      </c>
      <c r="C12" s="1">
        <v>194</v>
      </c>
      <c r="D12" s="1">
        <v>153</v>
      </c>
      <c r="E12" s="1">
        <v>109</v>
      </c>
      <c r="F12" s="1">
        <v>65</v>
      </c>
      <c r="G12" s="1">
        <v>28</v>
      </c>
      <c r="H12" s="1">
        <v>7.3</v>
      </c>
      <c r="I12" s="1">
        <v>0.8</v>
      </c>
      <c r="J12" s="1"/>
      <c r="K12" s="1"/>
      <c r="L12" s="1"/>
      <c r="M12" s="1"/>
      <c r="N12" s="1"/>
      <c r="O12" s="1"/>
      <c r="P12" s="1"/>
      <c r="Q12" s="1"/>
      <c r="R12" s="1"/>
      <c r="S12" s="1"/>
      <c r="V12">
        <f t="shared" si="0"/>
        <v>210</v>
      </c>
    </row>
    <row r="13" spans="1:24" x14ac:dyDescent="0.3">
      <c r="A13">
        <v>175</v>
      </c>
      <c r="C13" s="1">
        <v>224</v>
      </c>
      <c r="D13" s="1">
        <v>178</v>
      </c>
      <c r="E13" s="1">
        <v>129</v>
      </c>
      <c r="F13" s="1">
        <v>82</v>
      </c>
      <c r="G13" s="1">
        <v>42</v>
      </c>
      <c r="H13" s="1">
        <v>15</v>
      </c>
      <c r="I13" s="1">
        <v>2.9</v>
      </c>
      <c r="J13" s="1">
        <v>0</v>
      </c>
      <c r="K13" s="1"/>
      <c r="L13" s="1"/>
      <c r="M13" s="1"/>
      <c r="N13" s="1"/>
      <c r="O13" s="1"/>
      <c r="P13" s="1"/>
      <c r="Q13" s="1"/>
      <c r="R13" s="1"/>
      <c r="S13" s="1"/>
      <c r="V13">
        <f t="shared" si="0"/>
        <v>205</v>
      </c>
    </row>
    <row r="14" spans="1:24" x14ac:dyDescent="0.3">
      <c r="A14">
        <v>200</v>
      </c>
      <c r="C14" s="1">
        <v>253</v>
      </c>
      <c r="D14" s="1">
        <v>203</v>
      </c>
      <c r="E14" s="1">
        <v>151</v>
      </c>
      <c r="F14" s="1">
        <v>101</v>
      </c>
      <c r="G14" s="1">
        <v>57</v>
      </c>
      <c r="H14" s="1">
        <v>25</v>
      </c>
      <c r="I14" s="1">
        <v>7.4</v>
      </c>
      <c r="J14" s="1">
        <v>1.2</v>
      </c>
      <c r="K14" s="1">
        <v>0</v>
      </c>
      <c r="L14" s="1"/>
      <c r="M14" s="1"/>
      <c r="N14" s="1"/>
      <c r="O14" s="1"/>
      <c r="P14" s="1"/>
      <c r="Q14" s="1"/>
      <c r="R14" s="1"/>
      <c r="S14" s="1"/>
      <c r="V14">
        <f t="shared" si="0"/>
        <v>200</v>
      </c>
    </row>
    <row r="15" spans="1:24" x14ac:dyDescent="0.3">
      <c r="A15">
        <v>225</v>
      </c>
      <c r="C15" s="1">
        <v>283</v>
      </c>
      <c r="D15" s="1">
        <v>229</v>
      </c>
      <c r="E15" s="1">
        <v>174</v>
      </c>
      <c r="F15" s="1">
        <v>122</v>
      </c>
      <c r="G15" s="1">
        <v>74</v>
      </c>
      <c r="H15" s="1">
        <v>38</v>
      </c>
      <c r="I15" s="1">
        <v>14</v>
      </c>
      <c r="J15" s="1">
        <v>3.5</v>
      </c>
      <c r="K15" s="1">
        <v>0.6</v>
      </c>
      <c r="L15" s="1"/>
      <c r="M15" s="1"/>
      <c r="N15" s="1"/>
      <c r="O15" s="1"/>
      <c r="P15" s="1"/>
      <c r="Q15" s="1"/>
      <c r="R15" s="1"/>
      <c r="S15" s="1"/>
      <c r="U15">
        <f t="shared" ref="U15:U46" si="1">75000/A15</f>
        <v>333.33333333333331</v>
      </c>
      <c r="V15">
        <f t="shared" si="0"/>
        <v>195</v>
      </c>
    </row>
    <row r="16" spans="1:24" x14ac:dyDescent="0.3">
      <c r="A16">
        <v>250</v>
      </c>
      <c r="C16" s="1">
        <v>315</v>
      </c>
      <c r="D16" s="1">
        <v>255</v>
      </c>
      <c r="E16" s="1">
        <v>198</v>
      </c>
      <c r="F16" s="1">
        <v>144</v>
      </c>
      <c r="G16" s="1">
        <v>92</v>
      </c>
      <c r="H16" s="1">
        <v>52</v>
      </c>
      <c r="I16" s="1">
        <v>24</v>
      </c>
      <c r="J16" s="1">
        <v>7.7</v>
      </c>
      <c r="K16" s="1">
        <v>1.7</v>
      </c>
      <c r="L16" s="1"/>
      <c r="M16" s="1"/>
      <c r="N16" s="1"/>
      <c r="O16" s="1"/>
      <c r="P16" s="1"/>
      <c r="Q16" s="1"/>
      <c r="R16" s="1"/>
      <c r="S16" s="1"/>
      <c r="U16">
        <f t="shared" si="1"/>
        <v>300</v>
      </c>
      <c r="V16">
        <f t="shared" si="0"/>
        <v>190</v>
      </c>
    </row>
    <row r="17" spans="1:22" x14ac:dyDescent="0.3">
      <c r="A17">
        <v>275</v>
      </c>
      <c r="C17" s="1"/>
      <c r="D17" s="1">
        <v>282</v>
      </c>
      <c r="E17" s="1">
        <v>223</v>
      </c>
      <c r="F17" s="1">
        <v>166</v>
      </c>
      <c r="G17" s="1">
        <v>112</v>
      </c>
      <c r="H17" s="1">
        <v>68</v>
      </c>
      <c r="I17" s="1">
        <v>35</v>
      </c>
      <c r="J17" s="1">
        <v>14</v>
      </c>
      <c r="K17" s="1">
        <v>4.0999999999999996</v>
      </c>
      <c r="L17" s="1"/>
      <c r="M17" s="1"/>
      <c r="N17" s="1"/>
      <c r="O17" s="1"/>
      <c r="P17" s="1"/>
      <c r="Q17" s="1"/>
      <c r="R17" s="1"/>
      <c r="S17" s="1"/>
      <c r="U17">
        <f t="shared" si="1"/>
        <v>272.72727272727275</v>
      </c>
      <c r="V17">
        <f t="shared" si="0"/>
        <v>185</v>
      </c>
    </row>
    <row r="18" spans="1:22" x14ac:dyDescent="0.3">
      <c r="A18">
        <v>300</v>
      </c>
      <c r="C18" s="1"/>
      <c r="D18" s="1"/>
      <c r="E18" s="1">
        <v>249</v>
      </c>
      <c r="F18" s="1">
        <v>189</v>
      </c>
      <c r="G18" s="1">
        <v>133</v>
      </c>
      <c r="H18" s="1">
        <v>86</v>
      </c>
      <c r="I18" s="1">
        <v>49</v>
      </c>
      <c r="J18" s="1">
        <v>23</v>
      </c>
      <c r="K18" s="1">
        <v>8</v>
      </c>
      <c r="L18" s="1">
        <v>0</v>
      </c>
      <c r="M18" s="1"/>
      <c r="N18" s="1"/>
      <c r="O18" s="1"/>
      <c r="P18" s="1"/>
      <c r="Q18" s="1"/>
      <c r="R18" s="1"/>
      <c r="S18" s="1"/>
      <c r="U18">
        <f t="shared" si="1"/>
        <v>250</v>
      </c>
      <c r="V18">
        <f t="shared" si="0"/>
        <v>180</v>
      </c>
    </row>
    <row r="19" spans="1:22" x14ac:dyDescent="0.3">
      <c r="A19">
        <v>325</v>
      </c>
      <c r="C19" s="1"/>
      <c r="D19" s="1"/>
      <c r="E19" s="1"/>
      <c r="F19" s="1">
        <v>214</v>
      </c>
      <c r="G19" s="1">
        <v>155</v>
      </c>
      <c r="H19" s="1">
        <v>104</v>
      </c>
      <c r="I19" s="1">
        <v>64</v>
      </c>
      <c r="J19" s="1">
        <v>34</v>
      </c>
      <c r="K19" s="1">
        <v>14</v>
      </c>
      <c r="L19" s="1">
        <v>3</v>
      </c>
      <c r="M19" s="1">
        <v>0</v>
      </c>
      <c r="N19" s="1">
        <v>0</v>
      </c>
      <c r="O19" s="1"/>
      <c r="P19" s="1"/>
      <c r="Q19" s="1"/>
      <c r="R19" s="1"/>
      <c r="S19" s="1"/>
      <c r="U19">
        <f t="shared" si="1"/>
        <v>230.76923076923077</v>
      </c>
      <c r="V19">
        <f t="shared" si="0"/>
        <v>175</v>
      </c>
    </row>
    <row r="20" spans="1:22" x14ac:dyDescent="0.3">
      <c r="A20">
        <v>350</v>
      </c>
      <c r="C20" s="1"/>
      <c r="D20" s="1"/>
      <c r="E20" s="1"/>
      <c r="F20" s="1">
        <v>241</v>
      </c>
      <c r="G20" s="1">
        <v>178</v>
      </c>
      <c r="H20" s="1">
        <v>125</v>
      </c>
      <c r="I20" s="1">
        <v>80</v>
      </c>
      <c r="J20" s="1">
        <v>46</v>
      </c>
      <c r="K20" s="1">
        <v>22</v>
      </c>
      <c r="L20" s="1">
        <v>8</v>
      </c>
      <c r="M20" s="1">
        <v>3</v>
      </c>
      <c r="N20" s="1">
        <v>0.8</v>
      </c>
      <c r="O20" s="1"/>
      <c r="P20" s="1"/>
      <c r="Q20" s="1"/>
      <c r="R20" s="1"/>
      <c r="S20" s="1"/>
      <c r="U20">
        <f t="shared" si="1"/>
        <v>214.28571428571428</v>
      </c>
      <c r="V20">
        <f t="shared" si="0"/>
        <v>170</v>
      </c>
    </row>
    <row r="21" spans="1:22" x14ac:dyDescent="0.3">
      <c r="A21">
        <v>375</v>
      </c>
      <c r="C21" s="1"/>
      <c r="D21" s="1"/>
      <c r="E21" s="1"/>
      <c r="F21" s="1"/>
      <c r="G21" s="1">
        <v>203</v>
      </c>
      <c r="H21" s="1">
        <v>146</v>
      </c>
      <c r="I21" s="1">
        <v>98</v>
      </c>
      <c r="J21" s="1">
        <v>61</v>
      </c>
      <c r="K21" s="1">
        <v>32</v>
      </c>
      <c r="L21" s="1">
        <v>14</v>
      </c>
      <c r="M21" s="1">
        <v>6</v>
      </c>
      <c r="N21" s="1">
        <v>1.9</v>
      </c>
      <c r="O21" s="1"/>
      <c r="P21" s="1"/>
      <c r="Q21" s="1"/>
      <c r="R21" s="1"/>
      <c r="S21" s="1"/>
      <c r="U21">
        <f t="shared" si="1"/>
        <v>200</v>
      </c>
      <c r="V21">
        <f t="shared" si="0"/>
        <v>165</v>
      </c>
    </row>
    <row r="22" spans="1:22" x14ac:dyDescent="0.3">
      <c r="A22">
        <v>400</v>
      </c>
      <c r="C22" s="1"/>
      <c r="D22" s="1"/>
      <c r="E22" s="1"/>
      <c r="F22" s="1"/>
      <c r="G22" s="1">
        <v>228</v>
      </c>
      <c r="H22" s="1">
        <v>168</v>
      </c>
      <c r="I22" s="1">
        <v>117</v>
      </c>
      <c r="J22" s="1">
        <v>76</v>
      </c>
      <c r="K22" s="1">
        <v>44</v>
      </c>
      <c r="L22" s="1">
        <v>22</v>
      </c>
      <c r="M22" s="1">
        <v>10</v>
      </c>
      <c r="N22" s="1">
        <v>3.7</v>
      </c>
      <c r="O22" s="1">
        <v>0</v>
      </c>
      <c r="P22" s="1">
        <v>0</v>
      </c>
      <c r="Q22" s="1"/>
      <c r="R22" s="1"/>
      <c r="S22" s="1"/>
      <c r="U22">
        <f t="shared" si="1"/>
        <v>187.5</v>
      </c>
      <c r="V22">
        <f t="shared" si="0"/>
        <v>160</v>
      </c>
    </row>
    <row r="23" spans="1:22" x14ac:dyDescent="0.3">
      <c r="A23">
        <v>425</v>
      </c>
      <c r="C23" s="1"/>
      <c r="D23" s="1"/>
      <c r="E23" s="1"/>
      <c r="F23" s="1"/>
      <c r="G23" s="1"/>
      <c r="H23" s="1">
        <v>192</v>
      </c>
      <c r="I23" s="1">
        <v>138</v>
      </c>
      <c r="J23" s="1">
        <v>94</v>
      </c>
      <c r="K23" s="1">
        <v>58</v>
      </c>
      <c r="L23" s="1">
        <v>32</v>
      </c>
      <c r="M23" s="1">
        <v>15</v>
      </c>
      <c r="N23" s="1">
        <v>6.5</v>
      </c>
      <c r="O23" s="1">
        <v>2</v>
      </c>
      <c r="P23" s="1">
        <v>0.8</v>
      </c>
      <c r="Q23" s="1"/>
      <c r="R23" s="1"/>
      <c r="S23" s="1"/>
      <c r="U23">
        <f t="shared" si="1"/>
        <v>176.47058823529412</v>
      </c>
      <c r="V23">
        <f t="shared" si="0"/>
        <v>155</v>
      </c>
    </row>
    <row r="24" spans="1:22" x14ac:dyDescent="0.3">
      <c r="A24">
        <v>450</v>
      </c>
      <c r="C24" s="1"/>
      <c r="D24" s="1"/>
      <c r="E24" s="1"/>
      <c r="F24" s="1"/>
      <c r="G24" s="1"/>
      <c r="H24" s="1">
        <v>220</v>
      </c>
      <c r="I24" s="1">
        <v>160</v>
      </c>
      <c r="J24" s="1">
        <v>112</v>
      </c>
      <c r="K24" s="1">
        <v>73</v>
      </c>
      <c r="L24" s="1">
        <v>43</v>
      </c>
      <c r="M24" s="1">
        <v>22</v>
      </c>
      <c r="N24" s="1">
        <v>10</v>
      </c>
      <c r="O24" s="1">
        <v>5</v>
      </c>
      <c r="P24" s="1">
        <v>1.7</v>
      </c>
      <c r="Q24" s="1">
        <v>0</v>
      </c>
      <c r="R24" s="1"/>
      <c r="S24" s="1"/>
      <c r="U24">
        <f t="shared" si="1"/>
        <v>166.66666666666666</v>
      </c>
      <c r="V24">
        <f t="shared" si="0"/>
        <v>150</v>
      </c>
    </row>
    <row r="25" spans="1:22" x14ac:dyDescent="0.3">
      <c r="A25">
        <v>475</v>
      </c>
      <c r="C25" s="1"/>
      <c r="D25" s="1"/>
      <c r="E25" s="1"/>
      <c r="F25" s="1"/>
      <c r="G25" s="1"/>
      <c r="H25" s="1"/>
      <c r="I25" s="1">
        <v>183</v>
      </c>
      <c r="J25" s="1">
        <v>132</v>
      </c>
      <c r="K25" s="1">
        <v>89</v>
      </c>
      <c r="L25" s="1">
        <v>56</v>
      </c>
      <c r="M25" s="1">
        <v>32</v>
      </c>
      <c r="N25" s="1">
        <v>16</v>
      </c>
      <c r="O25" s="1">
        <v>8</v>
      </c>
      <c r="P25" s="1">
        <v>3.2</v>
      </c>
      <c r="Q25" s="1">
        <v>1</v>
      </c>
      <c r="R25" s="1">
        <v>0</v>
      </c>
      <c r="S25" s="1"/>
      <c r="U25">
        <f t="shared" si="1"/>
        <v>157.89473684210526</v>
      </c>
      <c r="V25">
        <f t="shared" si="0"/>
        <v>145</v>
      </c>
    </row>
    <row r="26" spans="1:22" x14ac:dyDescent="0.3">
      <c r="A26">
        <v>500</v>
      </c>
      <c r="C26" s="1"/>
      <c r="D26" s="1"/>
      <c r="E26" s="1"/>
      <c r="F26" s="1"/>
      <c r="G26" s="1"/>
      <c r="H26" s="1"/>
      <c r="I26" s="1">
        <v>208</v>
      </c>
      <c r="J26" s="1">
        <v>152</v>
      </c>
      <c r="K26" s="1">
        <v>107</v>
      </c>
      <c r="L26" s="1">
        <v>71</v>
      </c>
      <c r="M26" s="1">
        <v>42</v>
      </c>
      <c r="N26" s="1">
        <v>23</v>
      </c>
      <c r="O26" s="1">
        <v>12</v>
      </c>
      <c r="P26" s="1">
        <v>5.4</v>
      </c>
      <c r="Q26" s="1">
        <v>1.8</v>
      </c>
      <c r="R26" s="1">
        <v>0.6</v>
      </c>
      <c r="S26" s="1">
        <v>0</v>
      </c>
      <c r="U26">
        <f t="shared" si="1"/>
        <v>150</v>
      </c>
      <c r="V26">
        <f t="shared" si="0"/>
        <v>140</v>
      </c>
    </row>
    <row r="27" spans="1:22" x14ac:dyDescent="0.3">
      <c r="A27">
        <v>525</v>
      </c>
      <c r="C27" s="1"/>
      <c r="D27" s="1"/>
      <c r="E27" s="1"/>
      <c r="F27" s="1"/>
      <c r="G27" s="1"/>
      <c r="H27" s="1"/>
      <c r="I27" s="1"/>
      <c r="J27" s="1">
        <v>176</v>
      </c>
      <c r="K27" s="1">
        <v>126</v>
      </c>
      <c r="L27" s="1">
        <v>86</v>
      </c>
      <c r="M27" s="1">
        <v>55</v>
      </c>
      <c r="N27" s="1">
        <v>32</v>
      </c>
      <c r="O27" s="1">
        <v>17</v>
      </c>
      <c r="P27" s="1">
        <v>8.5</v>
      </c>
      <c r="Q27" s="1">
        <v>3.5</v>
      </c>
      <c r="R27" s="1">
        <v>1.2</v>
      </c>
      <c r="S27" s="1">
        <v>0.5</v>
      </c>
      <c r="U27">
        <f t="shared" si="1"/>
        <v>142.85714285714286</v>
      </c>
      <c r="V27">
        <f t="shared" si="0"/>
        <v>135</v>
      </c>
    </row>
    <row r="28" spans="1:22" x14ac:dyDescent="0.3">
      <c r="A28">
        <v>550</v>
      </c>
      <c r="C28" s="1"/>
      <c r="D28" s="1"/>
      <c r="E28" s="1"/>
      <c r="F28" s="1"/>
      <c r="G28" s="1"/>
      <c r="H28" s="1"/>
      <c r="I28" s="1"/>
      <c r="J28" s="1"/>
      <c r="K28" s="1">
        <v>146</v>
      </c>
      <c r="L28" s="1">
        <v>103</v>
      </c>
      <c r="M28" s="1">
        <v>68</v>
      </c>
      <c r="N28" s="1">
        <v>42</v>
      </c>
      <c r="O28" s="1">
        <v>24</v>
      </c>
      <c r="P28" s="1">
        <v>13</v>
      </c>
      <c r="Q28" s="1">
        <v>5.7</v>
      </c>
      <c r="R28" s="1">
        <v>2.1</v>
      </c>
      <c r="S28" s="1">
        <v>1.1000000000000001</v>
      </c>
      <c r="U28">
        <f t="shared" si="1"/>
        <v>136.36363636363637</v>
      </c>
      <c r="V28">
        <f t="shared" si="0"/>
        <v>130</v>
      </c>
    </row>
    <row r="29" spans="1:22" x14ac:dyDescent="0.3">
      <c r="A29">
        <v>575</v>
      </c>
      <c r="C29" s="1"/>
      <c r="D29" s="1"/>
      <c r="E29" s="1"/>
      <c r="F29" s="1"/>
      <c r="G29" s="1"/>
      <c r="H29" s="1"/>
      <c r="I29" s="1"/>
      <c r="J29" s="1"/>
      <c r="K29" s="1">
        <v>168</v>
      </c>
      <c r="L29" s="1">
        <v>121</v>
      </c>
      <c r="M29" s="1">
        <v>84</v>
      </c>
      <c r="N29" s="1">
        <v>53</v>
      </c>
      <c r="O29" s="1">
        <v>32</v>
      </c>
      <c r="P29" s="1">
        <v>18</v>
      </c>
      <c r="Q29" s="1">
        <v>8.8000000000000007</v>
      </c>
      <c r="R29" s="1">
        <v>4.0999999999999996</v>
      </c>
      <c r="S29" s="1">
        <v>2</v>
      </c>
      <c r="U29">
        <f t="shared" si="1"/>
        <v>130.43478260869566</v>
      </c>
      <c r="V29">
        <f t="shared" si="0"/>
        <v>125</v>
      </c>
    </row>
    <row r="30" spans="1:22" x14ac:dyDescent="0.3">
      <c r="A30">
        <v>600</v>
      </c>
      <c r="C30" s="1"/>
      <c r="D30" s="1"/>
      <c r="E30" s="1"/>
      <c r="F30" s="1"/>
      <c r="G30" s="1"/>
      <c r="H30" s="1"/>
      <c r="I30" s="1"/>
      <c r="J30" s="1"/>
      <c r="K30" s="1"/>
      <c r="L30" s="1">
        <v>142</v>
      </c>
      <c r="M30" s="1">
        <v>100</v>
      </c>
      <c r="N30" s="1">
        <v>66</v>
      </c>
      <c r="O30" s="1">
        <v>42</v>
      </c>
      <c r="P30" s="1">
        <v>24</v>
      </c>
      <c r="Q30" s="1">
        <v>13</v>
      </c>
      <c r="R30" s="1">
        <v>6.4</v>
      </c>
      <c r="S30" s="1">
        <v>3.3</v>
      </c>
      <c r="U30">
        <f t="shared" si="1"/>
        <v>125</v>
      </c>
      <c r="V30">
        <f t="shared" si="0"/>
        <v>120</v>
      </c>
    </row>
    <row r="31" spans="1:22" x14ac:dyDescent="0.3">
      <c r="A31">
        <v>625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>
        <v>120</v>
      </c>
      <c r="N31" s="1">
        <v>81</v>
      </c>
      <c r="O31" s="1">
        <v>53</v>
      </c>
      <c r="P31" s="1">
        <v>32</v>
      </c>
      <c r="Q31" s="1">
        <v>18</v>
      </c>
      <c r="R31" s="1">
        <v>9.6</v>
      </c>
      <c r="S31" s="1">
        <v>5.0999999999999996</v>
      </c>
      <c r="U31">
        <f t="shared" si="1"/>
        <v>120</v>
      </c>
      <c r="V31">
        <f t="shared" si="0"/>
        <v>115</v>
      </c>
    </row>
    <row r="32" spans="1:22" x14ac:dyDescent="0.3">
      <c r="A32">
        <v>650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>
        <v>139</v>
      </c>
      <c r="N32" s="1">
        <v>96</v>
      </c>
      <c r="O32" s="1">
        <v>65</v>
      </c>
      <c r="P32" s="1">
        <v>42</v>
      </c>
      <c r="Q32" s="1">
        <v>24</v>
      </c>
      <c r="R32" s="1">
        <v>14</v>
      </c>
      <c r="S32" s="1">
        <v>7.6</v>
      </c>
      <c r="U32">
        <f t="shared" si="1"/>
        <v>115.38461538461539</v>
      </c>
      <c r="V32">
        <f t="shared" si="0"/>
        <v>110</v>
      </c>
    </row>
    <row r="33" spans="1:22" x14ac:dyDescent="0.3">
      <c r="A33">
        <v>675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>
        <v>112</v>
      </c>
      <c r="O33" s="1">
        <v>79</v>
      </c>
      <c r="P33" s="1">
        <v>53</v>
      </c>
      <c r="Q33" s="1">
        <v>32</v>
      </c>
      <c r="R33" s="1">
        <v>19</v>
      </c>
      <c r="S33" s="1">
        <v>11</v>
      </c>
      <c r="U33">
        <f t="shared" si="1"/>
        <v>111.11111111111111</v>
      </c>
      <c r="V33">
        <f t="shared" si="0"/>
        <v>105</v>
      </c>
    </row>
    <row r="34" spans="1:22" x14ac:dyDescent="0.3">
      <c r="A34">
        <v>700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>
        <v>130</v>
      </c>
      <c r="O34" s="1">
        <v>94</v>
      </c>
      <c r="P34" s="1">
        <v>65</v>
      </c>
      <c r="Q34" s="1">
        <v>41</v>
      </c>
      <c r="R34" s="1">
        <v>25</v>
      </c>
      <c r="S34" s="1">
        <v>15</v>
      </c>
      <c r="U34">
        <f t="shared" si="1"/>
        <v>107.14285714285714</v>
      </c>
      <c r="V34">
        <f t="shared" si="0"/>
        <v>100</v>
      </c>
    </row>
    <row r="35" spans="1:22" x14ac:dyDescent="0.3">
      <c r="A35">
        <v>725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>
        <v>148</v>
      </c>
      <c r="O35" s="1">
        <v>110</v>
      </c>
      <c r="P35" s="1">
        <v>78</v>
      </c>
      <c r="Q35" s="1">
        <v>51</v>
      </c>
      <c r="R35" s="1">
        <v>32</v>
      </c>
      <c r="S35" s="1">
        <v>20</v>
      </c>
      <c r="U35">
        <f t="shared" si="1"/>
        <v>103.44827586206897</v>
      </c>
      <c r="V35">
        <f t="shared" si="0"/>
        <v>95</v>
      </c>
    </row>
    <row r="36" spans="1:22" x14ac:dyDescent="0.3">
      <c r="A36">
        <v>750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v>127</v>
      </c>
      <c r="P36" s="1">
        <v>92</v>
      </c>
      <c r="Q36" s="1">
        <v>63</v>
      </c>
      <c r="R36" s="1">
        <v>41</v>
      </c>
      <c r="S36" s="1">
        <v>26</v>
      </c>
      <c r="U36">
        <f t="shared" si="1"/>
        <v>100</v>
      </c>
      <c r="V36">
        <f t="shared" si="0"/>
        <v>90</v>
      </c>
    </row>
    <row r="37" spans="1:22" x14ac:dyDescent="0.3">
      <c r="A37">
        <v>775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v>145</v>
      </c>
      <c r="P37" s="1">
        <v>108</v>
      </c>
      <c r="Q37" s="1">
        <v>76</v>
      </c>
      <c r="R37" s="1">
        <v>51</v>
      </c>
      <c r="S37" s="1">
        <v>33</v>
      </c>
      <c r="U37">
        <f t="shared" si="1"/>
        <v>96.774193548387103</v>
      </c>
      <c r="V37">
        <f t="shared" si="0"/>
        <v>85</v>
      </c>
    </row>
    <row r="38" spans="1:22" x14ac:dyDescent="0.3">
      <c r="A38">
        <v>800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>
        <v>90</v>
      </c>
      <c r="R38" s="1">
        <v>62</v>
      </c>
      <c r="S38" s="1">
        <v>42</v>
      </c>
      <c r="U38">
        <f t="shared" si="1"/>
        <v>93.75</v>
      </c>
      <c r="V38">
        <f t="shared" si="0"/>
        <v>80</v>
      </c>
    </row>
    <row r="39" spans="1:22" x14ac:dyDescent="0.3">
      <c r="A39">
        <v>825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>
        <v>105</v>
      </c>
      <c r="R39" s="1">
        <v>75</v>
      </c>
      <c r="S39" s="1">
        <v>51</v>
      </c>
      <c r="U39">
        <f t="shared" si="1"/>
        <v>90.909090909090907</v>
      </c>
      <c r="V39">
        <f t="shared" si="0"/>
        <v>75</v>
      </c>
    </row>
    <row r="40" spans="1:22" x14ac:dyDescent="0.3">
      <c r="A40">
        <v>850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>
        <v>88</v>
      </c>
      <c r="S40" s="1">
        <v>62</v>
      </c>
      <c r="U40">
        <f t="shared" si="1"/>
        <v>88.235294117647058</v>
      </c>
      <c r="V40">
        <f t="shared" si="0"/>
        <v>70</v>
      </c>
    </row>
    <row r="41" spans="1:22" x14ac:dyDescent="0.3">
      <c r="A41">
        <v>875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>
        <v>102</v>
      </c>
      <c r="S41" s="1">
        <v>75</v>
      </c>
      <c r="U41">
        <f t="shared" si="1"/>
        <v>85.714285714285708</v>
      </c>
      <c r="V41">
        <f t="shared" si="0"/>
        <v>65</v>
      </c>
    </row>
    <row r="42" spans="1:22" x14ac:dyDescent="0.3">
      <c r="A42">
        <v>900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>
        <f t="shared" si="1"/>
        <v>83.333333333333329</v>
      </c>
      <c r="V42">
        <f t="shared" si="0"/>
        <v>60</v>
      </c>
    </row>
    <row r="43" spans="1:22" x14ac:dyDescent="0.3">
      <c r="A43">
        <v>925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>
        <f t="shared" si="1"/>
        <v>81.081081081081081</v>
      </c>
      <c r="V43">
        <f t="shared" si="0"/>
        <v>55</v>
      </c>
    </row>
    <row r="44" spans="1:22" x14ac:dyDescent="0.3">
      <c r="A44">
        <v>950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>
        <f t="shared" si="1"/>
        <v>78.94736842105263</v>
      </c>
      <c r="V44">
        <f t="shared" si="0"/>
        <v>50</v>
      </c>
    </row>
    <row r="45" spans="1:22" x14ac:dyDescent="0.3">
      <c r="A45">
        <v>975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>
        <f t="shared" si="1"/>
        <v>76.92307692307692</v>
      </c>
      <c r="V45">
        <f t="shared" si="0"/>
        <v>45</v>
      </c>
    </row>
    <row r="46" spans="1:22" x14ac:dyDescent="0.3">
      <c r="A46">
        <v>1000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U46">
        <f t="shared" si="1"/>
        <v>75</v>
      </c>
      <c r="V46">
        <f t="shared" si="0"/>
        <v>40</v>
      </c>
    </row>
  </sheetData>
  <pageMargins left="0.25" right="0.25" top="0.75" bottom="0.75" header="0.3" footer="0.3"/>
  <pageSetup scale="71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C49"/>
  <sheetViews>
    <sheetView topLeftCell="G1" zoomScale="85" zoomScaleNormal="85" workbookViewId="0">
      <selection activeCell="S6" sqref="S6"/>
    </sheetView>
  </sheetViews>
  <sheetFormatPr defaultRowHeight="14.4" x14ac:dyDescent="0.3"/>
  <sheetData>
    <row r="3" spans="1:29" x14ac:dyDescent="0.3">
      <c r="AB3" t="s">
        <v>3</v>
      </c>
      <c r="AC3" t="s">
        <v>4</v>
      </c>
    </row>
    <row r="4" spans="1:29" x14ac:dyDescent="0.3">
      <c r="B4" t="s">
        <v>0</v>
      </c>
      <c r="C4" s="10">
        <v>0</v>
      </c>
      <c r="D4" s="10"/>
      <c r="E4" s="10">
        <v>-5</v>
      </c>
      <c r="F4" s="10"/>
      <c r="G4" s="10">
        <v>-10</v>
      </c>
      <c r="H4" s="10"/>
      <c r="I4" s="10">
        <v>-15</v>
      </c>
      <c r="J4" s="10"/>
      <c r="K4" s="10">
        <v>-20</v>
      </c>
      <c r="L4" s="10"/>
      <c r="M4" s="10">
        <v>-25</v>
      </c>
      <c r="N4" s="10"/>
      <c r="O4" s="10">
        <v>-30</v>
      </c>
      <c r="P4" s="10"/>
      <c r="Q4" s="10">
        <v>-35</v>
      </c>
      <c r="R4" s="10"/>
      <c r="S4" s="10">
        <v>-40</v>
      </c>
      <c r="T4" s="10"/>
      <c r="U4" s="10">
        <v>-45</v>
      </c>
      <c r="V4" s="10"/>
      <c r="W4" s="10">
        <v>-50</v>
      </c>
      <c r="X4" s="10"/>
      <c r="Z4" t="s">
        <v>5</v>
      </c>
      <c r="AA4" t="s">
        <v>2</v>
      </c>
      <c r="AB4">
        <v>5</v>
      </c>
      <c r="AC4">
        <v>1150</v>
      </c>
    </row>
    <row r="5" spans="1:29" ht="15" thickBot="1" x14ac:dyDescent="0.35">
      <c r="A5" t="s">
        <v>1</v>
      </c>
      <c r="C5" t="s">
        <v>6</v>
      </c>
      <c r="D5" t="s">
        <v>7</v>
      </c>
      <c r="E5" t="s">
        <v>6</v>
      </c>
      <c r="F5" t="s">
        <v>7</v>
      </c>
      <c r="G5" t="s">
        <v>6</v>
      </c>
      <c r="H5" t="s">
        <v>7</v>
      </c>
      <c r="I5" t="s">
        <v>6</v>
      </c>
      <c r="J5" t="s">
        <v>7</v>
      </c>
      <c r="K5" t="s">
        <v>6</v>
      </c>
      <c r="L5" t="s">
        <v>7</v>
      </c>
      <c r="M5" t="s">
        <v>6</v>
      </c>
      <c r="N5" t="s">
        <v>7</v>
      </c>
      <c r="O5" t="s">
        <v>6</v>
      </c>
      <c r="P5" t="s">
        <v>7</v>
      </c>
      <c r="Q5" t="s">
        <v>6</v>
      </c>
      <c r="R5" t="s">
        <v>7</v>
      </c>
      <c r="S5" t="s">
        <v>6</v>
      </c>
      <c r="T5" t="s">
        <v>7</v>
      </c>
      <c r="U5" t="s">
        <v>6</v>
      </c>
      <c r="V5" t="s">
        <v>7</v>
      </c>
      <c r="W5" t="s">
        <v>6</v>
      </c>
      <c r="X5" t="s">
        <v>7</v>
      </c>
    </row>
    <row r="6" spans="1:29" x14ac:dyDescent="0.3">
      <c r="A6">
        <v>0</v>
      </c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3"/>
      <c r="Q6" s="2">
        <v>0</v>
      </c>
      <c r="R6" s="3">
        <v>37</v>
      </c>
      <c r="S6" s="2"/>
      <c r="T6" s="3"/>
      <c r="U6" s="2">
        <v>0</v>
      </c>
      <c r="V6" s="3">
        <v>18.8</v>
      </c>
      <c r="W6" s="2">
        <v>0</v>
      </c>
      <c r="X6" s="3">
        <v>12</v>
      </c>
      <c r="AA6">
        <f>($AC$4-A6)/$AB$4</f>
        <v>230</v>
      </c>
    </row>
    <row r="7" spans="1:29" x14ac:dyDescent="0.3">
      <c r="A7">
        <v>25</v>
      </c>
      <c r="C7" s="4"/>
      <c r="D7" s="5"/>
      <c r="E7" s="4"/>
      <c r="F7" s="5"/>
      <c r="G7" s="4"/>
      <c r="H7" s="5"/>
      <c r="I7" s="4"/>
      <c r="J7" s="5"/>
      <c r="K7" s="4"/>
      <c r="L7" s="5"/>
      <c r="M7" s="4">
        <v>39</v>
      </c>
      <c r="N7" s="5">
        <v>32.6</v>
      </c>
      <c r="O7" s="4"/>
      <c r="P7" s="5"/>
      <c r="Q7" s="4">
        <v>29</v>
      </c>
      <c r="R7" s="5">
        <v>14</v>
      </c>
      <c r="S7" s="4"/>
      <c r="T7" s="5"/>
      <c r="U7" s="4">
        <v>15</v>
      </c>
      <c r="V7" s="5">
        <v>6.2</v>
      </c>
      <c r="W7" s="4">
        <v>9.3000000000000007</v>
      </c>
      <c r="X7" s="5">
        <v>4.0999999999999996</v>
      </c>
      <c r="AA7">
        <f t="shared" ref="AA7:AA46" si="0">($AC$4-A7)/$AB$4</f>
        <v>225</v>
      </c>
    </row>
    <row r="8" spans="1:29" x14ac:dyDescent="0.3">
      <c r="A8">
        <v>50</v>
      </c>
      <c r="C8" s="4"/>
      <c r="D8" s="5"/>
      <c r="E8" s="4"/>
      <c r="F8" s="5"/>
      <c r="G8" s="4"/>
      <c r="H8" s="5"/>
      <c r="I8" s="4">
        <v>81</v>
      </c>
      <c r="J8" s="5">
        <v>36</v>
      </c>
      <c r="K8" s="4">
        <v>75</v>
      </c>
      <c r="L8" s="5">
        <v>25.3</v>
      </c>
      <c r="M8" s="4">
        <v>64</v>
      </c>
      <c r="N8" s="5">
        <v>15.5</v>
      </c>
      <c r="O8" s="4">
        <v>51</v>
      </c>
      <c r="P8" s="5">
        <v>10.199999999999999</v>
      </c>
      <c r="Q8" s="4">
        <v>39</v>
      </c>
      <c r="R8" s="5">
        <v>7</v>
      </c>
      <c r="S8" s="4">
        <v>27</v>
      </c>
      <c r="T8" s="5">
        <v>4.9000000000000004</v>
      </c>
      <c r="U8" s="4">
        <v>18.5</v>
      </c>
      <c r="V8" s="5">
        <v>2.5</v>
      </c>
      <c r="W8" s="4">
        <v>11.4</v>
      </c>
      <c r="X8" s="5">
        <v>2.4</v>
      </c>
      <c r="AA8">
        <f t="shared" si="0"/>
        <v>220</v>
      </c>
    </row>
    <row r="9" spans="1:29" x14ac:dyDescent="0.3">
      <c r="A9">
        <v>75</v>
      </c>
      <c r="C9" s="4"/>
      <c r="D9" s="5"/>
      <c r="E9" s="4"/>
      <c r="F9" s="5"/>
      <c r="G9" s="4">
        <v>117</v>
      </c>
      <c r="H9" s="5">
        <v>31</v>
      </c>
      <c r="I9" s="4">
        <v>104</v>
      </c>
      <c r="J9" s="5">
        <v>21.2</v>
      </c>
      <c r="K9" s="4">
        <v>89</v>
      </c>
      <c r="L9" s="5">
        <v>15.5</v>
      </c>
      <c r="M9" s="4">
        <v>71</v>
      </c>
      <c r="N9" s="5">
        <v>10.4</v>
      </c>
      <c r="O9" s="4">
        <v>56</v>
      </c>
      <c r="P9" s="5">
        <v>7.1</v>
      </c>
      <c r="Q9" s="4">
        <v>42</v>
      </c>
      <c r="R9" s="5">
        <v>7.9</v>
      </c>
      <c r="S9" s="4">
        <v>29</v>
      </c>
      <c r="T9" s="5">
        <v>3.3</v>
      </c>
      <c r="U9" s="4">
        <v>20.3</v>
      </c>
      <c r="V9" s="5">
        <v>2.2000000000000002</v>
      </c>
      <c r="W9" s="4">
        <v>12.8</v>
      </c>
      <c r="X9" s="5">
        <v>1.4</v>
      </c>
      <c r="AA9">
        <f t="shared" si="0"/>
        <v>215</v>
      </c>
    </row>
    <row r="10" spans="1:29" x14ac:dyDescent="0.3">
      <c r="A10">
        <v>100</v>
      </c>
      <c r="C10" s="4">
        <v>163</v>
      </c>
      <c r="D10" s="5">
        <v>41</v>
      </c>
      <c r="E10" s="7">
        <v>150</v>
      </c>
      <c r="F10" s="5">
        <v>29</v>
      </c>
      <c r="G10" s="4">
        <v>132</v>
      </c>
      <c r="H10" s="5">
        <v>20.9</v>
      </c>
      <c r="I10" s="4">
        <v>112</v>
      </c>
      <c r="J10" s="5">
        <v>15.7</v>
      </c>
      <c r="K10" s="4">
        <v>94</v>
      </c>
      <c r="L10" s="5">
        <v>12.2</v>
      </c>
      <c r="M10" s="4">
        <v>74</v>
      </c>
      <c r="N10" s="5">
        <v>8.5</v>
      </c>
      <c r="O10" s="4">
        <v>58</v>
      </c>
      <c r="P10" s="5">
        <v>5.8</v>
      </c>
      <c r="Q10" s="4">
        <v>44</v>
      </c>
      <c r="R10" s="5">
        <v>3.9</v>
      </c>
      <c r="S10" s="4">
        <v>29</v>
      </c>
      <c r="T10" s="5">
        <v>2.5</v>
      </c>
      <c r="U10" s="4">
        <v>21.2</v>
      </c>
      <c r="V10" s="5">
        <v>1.5</v>
      </c>
      <c r="W10" s="4">
        <v>13.5</v>
      </c>
      <c r="X10" s="5">
        <v>0.9</v>
      </c>
      <c r="AA10">
        <f t="shared" si="0"/>
        <v>210</v>
      </c>
    </row>
    <row r="11" spans="1:29" x14ac:dyDescent="0.3">
      <c r="A11">
        <v>125</v>
      </c>
      <c r="C11" s="4">
        <v>182</v>
      </c>
      <c r="D11" s="5">
        <v>28.8</v>
      </c>
      <c r="E11" s="4">
        <v>160</v>
      </c>
      <c r="F11" s="5">
        <v>22</v>
      </c>
      <c r="G11" s="4">
        <v>138</v>
      </c>
      <c r="H11" s="5">
        <v>17.100000000000001</v>
      </c>
      <c r="I11" s="4">
        <v>116</v>
      </c>
      <c r="J11" s="5">
        <v>13.4</v>
      </c>
      <c r="K11" s="4">
        <v>97</v>
      </c>
      <c r="L11" s="5">
        <v>10.6</v>
      </c>
      <c r="M11" s="4">
        <v>76</v>
      </c>
      <c r="N11" s="5">
        <v>7.4</v>
      </c>
      <c r="O11" s="4">
        <v>59</v>
      </c>
      <c r="P11" s="5">
        <v>5</v>
      </c>
      <c r="Q11" s="4">
        <v>45</v>
      </c>
      <c r="R11" s="5">
        <v>3.3</v>
      </c>
      <c r="S11" s="4">
        <v>30</v>
      </c>
      <c r="T11" s="5">
        <v>3.3</v>
      </c>
      <c r="U11" s="4">
        <v>21.9</v>
      </c>
      <c r="V11" s="5">
        <v>1.2</v>
      </c>
      <c r="W11" s="4">
        <v>14</v>
      </c>
      <c r="X11" s="5">
        <v>0.7</v>
      </c>
      <c r="AA11">
        <f t="shared" si="0"/>
        <v>205</v>
      </c>
    </row>
    <row r="12" spans="1:29" x14ac:dyDescent="0.3">
      <c r="A12">
        <v>150</v>
      </c>
      <c r="C12" s="4">
        <v>190</v>
      </c>
      <c r="D12" s="5">
        <v>23.3</v>
      </c>
      <c r="E12" s="4">
        <v>165</v>
      </c>
      <c r="F12" s="5">
        <v>19</v>
      </c>
      <c r="G12" s="4">
        <v>141</v>
      </c>
      <c r="H12" s="5">
        <v>15.3</v>
      </c>
      <c r="I12" s="4">
        <v>118</v>
      </c>
      <c r="J12" s="5">
        <v>12.1</v>
      </c>
      <c r="K12" s="4">
        <v>99</v>
      </c>
      <c r="L12" s="5">
        <v>9.6</v>
      </c>
      <c r="M12" s="4">
        <v>78</v>
      </c>
      <c r="N12" s="5">
        <v>6.7</v>
      </c>
      <c r="O12" s="4">
        <v>60</v>
      </c>
      <c r="P12" s="5">
        <v>4.4000000000000004</v>
      </c>
      <c r="Q12" s="4">
        <v>46</v>
      </c>
      <c r="R12" s="5">
        <v>2.8</v>
      </c>
      <c r="S12" s="4">
        <v>31</v>
      </c>
      <c r="T12" s="5">
        <v>2.5</v>
      </c>
      <c r="U12" s="4">
        <v>22.4</v>
      </c>
      <c r="V12" s="5">
        <v>1</v>
      </c>
      <c r="W12" s="4">
        <v>14.3</v>
      </c>
      <c r="X12" s="5">
        <v>0.6</v>
      </c>
      <c r="AA12">
        <f t="shared" si="0"/>
        <v>200</v>
      </c>
    </row>
    <row r="13" spans="1:29" x14ac:dyDescent="0.3">
      <c r="A13">
        <v>175</v>
      </c>
      <c r="C13" s="4">
        <v>194</v>
      </c>
      <c r="D13" s="5">
        <v>20.8</v>
      </c>
      <c r="E13" s="4">
        <v>168</v>
      </c>
      <c r="F13" s="5">
        <v>17.5</v>
      </c>
      <c r="G13" s="4">
        <v>143</v>
      </c>
      <c r="H13" s="5">
        <v>14.3</v>
      </c>
      <c r="I13" s="4">
        <v>120</v>
      </c>
      <c r="J13" s="5">
        <v>11.3</v>
      </c>
      <c r="K13" s="4">
        <v>100</v>
      </c>
      <c r="L13" s="5">
        <v>8.9</v>
      </c>
      <c r="M13" s="4">
        <v>79</v>
      </c>
      <c r="N13" s="5">
        <v>6.2</v>
      </c>
      <c r="O13" s="4">
        <v>61</v>
      </c>
      <c r="P13" s="5">
        <v>4</v>
      </c>
      <c r="Q13" s="4">
        <v>47</v>
      </c>
      <c r="R13" s="5">
        <v>2.6</v>
      </c>
      <c r="S13" s="4">
        <v>32</v>
      </c>
      <c r="T13" s="5">
        <v>1.7</v>
      </c>
      <c r="U13" s="4">
        <v>22.8</v>
      </c>
      <c r="V13" s="5">
        <v>0.9</v>
      </c>
      <c r="W13" s="4">
        <v>14.6</v>
      </c>
      <c r="X13" s="5">
        <v>0.5</v>
      </c>
      <c r="AA13">
        <f t="shared" si="0"/>
        <v>195</v>
      </c>
    </row>
    <row r="14" spans="1:29" x14ac:dyDescent="0.3">
      <c r="A14">
        <v>200</v>
      </c>
      <c r="C14" s="4">
        <v>194</v>
      </c>
      <c r="D14" s="5">
        <v>18.899999999999999</v>
      </c>
      <c r="E14" s="4">
        <v>170</v>
      </c>
      <c r="F14" s="5">
        <v>16.600000000000001</v>
      </c>
      <c r="G14" s="4">
        <v>144</v>
      </c>
      <c r="H14" s="5">
        <v>13.6</v>
      </c>
      <c r="I14" s="4">
        <v>121</v>
      </c>
      <c r="J14" s="5">
        <v>10.8</v>
      </c>
      <c r="K14" s="4">
        <v>102</v>
      </c>
      <c r="L14" s="5">
        <v>8.5</v>
      </c>
      <c r="M14" s="4">
        <v>80</v>
      </c>
      <c r="N14" s="5">
        <v>5.6</v>
      </c>
      <c r="O14" s="4">
        <v>62</v>
      </c>
      <c r="P14" s="5">
        <v>3.8</v>
      </c>
      <c r="Q14" s="4">
        <v>47</v>
      </c>
      <c r="R14" s="5">
        <v>2.4</v>
      </c>
      <c r="S14" s="4">
        <v>32</v>
      </c>
      <c r="T14" s="5">
        <v>1.5</v>
      </c>
      <c r="U14" s="4">
        <v>23.1</v>
      </c>
      <c r="V14" s="5">
        <v>0.8</v>
      </c>
      <c r="W14" s="4">
        <v>14.9</v>
      </c>
      <c r="X14" s="5">
        <v>0.45</v>
      </c>
      <c r="AA14">
        <f t="shared" si="0"/>
        <v>190</v>
      </c>
    </row>
    <row r="15" spans="1:29" x14ac:dyDescent="0.3">
      <c r="A15">
        <v>225</v>
      </c>
      <c r="C15" s="4">
        <v>195</v>
      </c>
      <c r="D15" s="5">
        <v>17.7</v>
      </c>
      <c r="E15" s="4">
        <v>171</v>
      </c>
      <c r="F15" s="5">
        <v>15.8</v>
      </c>
      <c r="G15" s="4">
        <v>146</v>
      </c>
      <c r="H15" s="5">
        <v>13.1</v>
      </c>
      <c r="I15" s="4">
        <v>122</v>
      </c>
      <c r="J15" s="5">
        <v>10.4</v>
      </c>
      <c r="K15" s="4">
        <v>103</v>
      </c>
      <c r="L15" s="5">
        <v>8.1999999999999993</v>
      </c>
      <c r="M15" s="4">
        <v>81</v>
      </c>
      <c r="N15" s="5">
        <v>5.6</v>
      </c>
      <c r="O15" s="4">
        <v>63</v>
      </c>
      <c r="P15" s="5">
        <v>3.7</v>
      </c>
      <c r="Q15" s="4">
        <v>48</v>
      </c>
      <c r="R15" s="5">
        <v>2.2999999999999998</v>
      </c>
      <c r="S15" s="4">
        <v>32</v>
      </c>
      <c r="T15" s="5">
        <v>1.3</v>
      </c>
      <c r="U15" s="4">
        <v>23.5</v>
      </c>
      <c r="V15" s="5">
        <v>0.8</v>
      </c>
      <c r="W15" s="4">
        <v>15.2</v>
      </c>
      <c r="X15" s="5">
        <v>0.4</v>
      </c>
      <c r="Z15">
        <f t="shared" ref="Z15:Z46" si="1">75000/A15</f>
        <v>333.33333333333331</v>
      </c>
      <c r="AA15">
        <f t="shared" si="0"/>
        <v>185</v>
      </c>
    </row>
    <row r="16" spans="1:29" x14ac:dyDescent="0.3">
      <c r="A16">
        <v>250</v>
      </c>
      <c r="C16" s="4">
        <v>195</v>
      </c>
      <c r="D16" s="5">
        <v>16.7</v>
      </c>
      <c r="E16" s="4">
        <v>172</v>
      </c>
      <c r="F16" s="5">
        <v>15.1</v>
      </c>
      <c r="G16" s="4">
        <v>147</v>
      </c>
      <c r="H16" s="5">
        <v>12.7</v>
      </c>
      <c r="I16" s="4">
        <v>123</v>
      </c>
      <c r="J16" s="5">
        <v>10</v>
      </c>
      <c r="K16" s="4">
        <v>103</v>
      </c>
      <c r="L16" s="5">
        <v>7.9</v>
      </c>
      <c r="M16" s="4">
        <v>81</v>
      </c>
      <c r="N16" s="5">
        <v>5.5</v>
      </c>
      <c r="O16" s="4">
        <v>63</v>
      </c>
      <c r="P16" s="5">
        <v>3.5</v>
      </c>
      <c r="Q16" s="4">
        <v>48</v>
      </c>
      <c r="R16" s="5">
        <v>2.1</v>
      </c>
      <c r="S16" s="4">
        <v>32</v>
      </c>
      <c r="T16" s="5">
        <v>1.1000000000000001</v>
      </c>
      <c r="U16" s="4">
        <v>23.7</v>
      </c>
      <c r="V16" s="5">
        <v>0.7</v>
      </c>
      <c r="W16" s="4">
        <v>15.4</v>
      </c>
      <c r="X16" s="5">
        <v>0.4</v>
      </c>
      <c r="Z16">
        <f t="shared" si="1"/>
        <v>300</v>
      </c>
      <c r="AA16">
        <f t="shared" si="0"/>
        <v>180</v>
      </c>
    </row>
    <row r="17" spans="1:27" x14ac:dyDescent="0.3">
      <c r="A17">
        <v>275</v>
      </c>
      <c r="C17" s="9">
        <f t="shared" ref="C17:C46" si="2">1.003*C16</f>
        <v>195.58499999999998</v>
      </c>
      <c r="D17" s="5"/>
      <c r="E17" s="4">
        <v>172</v>
      </c>
      <c r="F17" s="5">
        <v>14.6</v>
      </c>
      <c r="G17" s="4">
        <v>148</v>
      </c>
      <c r="H17" s="5">
        <v>12.4</v>
      </c>
      <c r="I17" s="4">
        <v>124</v>
      </c>
      <c r="J17" s="5">
        <v>9.8000000000000007</v>
      </c>
      <c r="K17" s="4">
        <v>104</v>
      </c>
      <c r="L17" s="5">
        <v>7.7</v>
      </c>
      <c r="M17" s="4">
        <v>82</v>
      </c>
      <c r="N17" s="5">
        <v>5.3</v>
      </c>
      <c r="O17" s="4">
        <v>64</v>
      </c>
      <c r="P17" s="5">
        <v>3.3</v>
      </c>
      <c r="Q17" s="4">
        <v>49</v>
      </c>
      <c r="R17" s="5">
        <v>2.1</v>
      </c>
      <c r="S17" s="4">
        <v>33</v>
      </c>
      <c r="T17" s="5">
        <v>1.1000000000000001</v>
      </c>
      <c r="U17" s="8">
        <v>24</v>
      </c>
      <c r="V17" s="5">
        <v>0.7</v>
      </c>
      <c r="W17" s="4">
        <v>15.6</v>
      </c>
      <c r="X17" s="5">
        <v>0.4</v>
      </c>
      <c r="Z17">
        <f t="shared" si="1"/>
        <v>272.72727272727275</v>
      </c>
      <c r="AA17">
        <f t="shared" si="0"/>
        <v>175</v>
      </c>
    </row>
    <row r="18" spans="1:27" x14ac:dyDescent="0.3">
      <c r="A18">
        <v>300</v>
      </c>
      <c r="C18" s="9">
        <f t="shared" si="2"/>
        <v>196.17175499999996</v>
      </c>
      <c r="D18" s="5"/>
      <c r="E18" s="4">
        <v>173</v>
      </c>
      <c r="F18" s="5">
        <v>14.1</v>
      </c>
      <c r="G18" s="4">
        <v>149</v>
      </c>
      <c r="H18" s="5">
        <v>12.2</v>
      </c>
      <c r="I18" s="4">
        <v>125</v>
      </c>
      <c r="J18" s="5">
        <v>9.6</v>
      </c>
      <c r="K18" s="4">
        <v>105</v>
      </c>
      <c r="L18" s="5">
        <v>7.5</v>
      </c>
      <c r="M18" s="4">
        <v>83</v>
      </c>
      <c r="N18" s="5">
        <v>5.2</v>
      </c>
      <c r="O18" s="4">
        <v>64</v>
      </c>
      <c r="P18" s="5">
        <v>3.3</v>
      </c>
      <c r="Q18" s="4">
        <v>49</v>
      </c>
      <c r="R18" s="5">
        <v>2</v>
      </c>
      <c r="S18" s="4">
        <v>34</v>
      </c>
      <c r="T18" s="5">
        <v>1.1000000000000001</v>
      </c>
      <c r="U18" s="4">
        <v>24.3</v>
      </c>
      <c r="V18" s="5">
        <v>0.7</v>
      </c>
      <c r="W18" s="4">
        <v>15.8</v>
      </c>
      <c r="X18" s="5">
        <v>0.4</v>
      </c>
      <c r="Z18">
        <f t="shared" si="1"/>
        <v>250</v>
      </c>
      <c r="AA18">
        <f t="shared" si="0"/>
        <v>170</v>
      </c>
    </row>
    <row r="19" spans="1:27" x14ac:dyDescent="0.3">
      <c r="A19">
        <v>325</v>
      </c>
      <c r="C19" s="9">
        <f t="shared" si="2"/>
        <v>196.76027026499995</v>
      </c>
      <c r="D19" s="5"/>
      <c r="E19" s="4">
        <v>173</v>
      </c>
      <c r="F19" s="5">
        <v>13.7</v>
      </c>
      <c r="G19" s="4">
        <v>149</v>
      </c>
      <c r="H19" s="5">
        <v>11.8</v>
      </c>
      <c r="I19" s="4">
        <v>126</v>
      </c>
      <c r="J19" s="5">
        <v>9.4</v>
      </c>
      <c r="K19" s="4">
        <v>106</v>
      </c>
      <c r="L19" s="5">
        <v>7.4</v>
      </c>
      <c r="M19" s="4">
        <v>83</v>
      </c>
      <c r="N19" s="5">
        <v>5.0999999999999996</v>
      </c>
      <c r="O19" s="4">
        <v>65</v>
      </c>
      <c r="P19" s="5">
        <v>3.2</v>
      </c>
      <c r="Q19" s="4">
        <v>50</v>
      </c>
      <c r="R19" s="5">
        <v>2</v>
      </c>
      <c r="S19" s="4">
        <v>35</v>
      </c>
      <c r="T19" s="5">
        <v>1.1000000000000001</v>
      </c>
      <c r="U19" s="4">
        <v>24.6</v>
      </c>
      <c r="V19" s="5">
        <v>0.6</v>
      </c>
      <c r="W19" s="4">
        <v>16</v>
      </c>
      <c r="X19" s="5">
        <v>0.4</v>
      </c>
      <c r="Z19">
        <f t="shared" si="1"/>
        <v>230.76923076923077</v>
      </c>
      <c r="AA19">
        <f t="shared" si="0"/>
        <v>165</v>
      </c>
    </row>
    <row r="20" spans="1:27" x14ac:dyDescent="0.3">
      <c r="A20">
        <v>350</v>
      </c>
      <c r="C20" s="9">
        <f t="shared" si="2"/>
        <v>197.35055107579493</v>
      </c>
      <c r="D20" s="5"/>
      <c r="E20" s="4">
        <v>174</v>
      </c>
      <c r="F20" s="5">
        <v>13.4</v>
      </c>
      <c r="G20" s="4">
        <v>150</v>
      </c>
      <c r="H20" s="5">
        <v>11.6</v>
      </c>
      <c r="I20" s="4">
        <v>126</v>
      </c>
      <c r="J20" s="5">
        <v>9.1999999999999993</v>
      </c>
      <c r="K20" s="4">
        <v>106</v>
      </c>
      <c r="L20" s="5">
        <v>7.3</v>
      </c>
      <c r="M20" s="4">
        <v>84</v>
      </c>
      <c r="N20" s="5">
        <v>5</v>
      </c>
      <c r="O20" s="4">
        <v>65</v>
      </c>
      <c r="P20" s="5">
        <v>3.2</v>
      </c>
      <c r="Q20" s="4">
        <v>50</v>
      </c>
      <c r="R20" s="5">
        <v>1.9</v>
      </c>
      <c r="S20" s="4">
        <v>36</v>
      </c>
      <c r="T20" s="5">
        <v>1.1000000000000001</v>
      </c>
      <c r="U20" s="4">
        <v>24.8</v>
      </c>
      <c r="V20" s="5">
        <v>0.6</v>
      </c>
      <c r="W20" s="4">
        <v>16.3</v>
      </c>
      <c r="X20" s="5">
        <v>0.4</v>
      </c>
      <c r="Z20">
        <f t="shared" si="1"/>
        <v>214.28571428571428</v>
      </c>
      <c r="AA20">
        <f t="shared" si="0"/>
        <v>160</v>
      </c>
    </row>
    <row r="21" spans="1:27" x14ac:dyDescent="0.3">
      <c r="A21">
        <v>375</v>
      </c>
      <c r="C21" s="9">
        <f t="shared" si="2"/>
        <v>197.9426027290223</v>
      </c>
      <c r="D21" s="5"/>
      <c r="E21" s="4">
        <v>174</v>
      </c>
      <c r="F21" s="5">
        <v>13.1</v>
      </c>
      <c r="G21" s="4">
        <v>151</v>
      </c>
      <c r="H21" s="5">
        <v>11.4</v>
      </c>
      <c r="I21" s="4">
        <v>127</v>
      </c>
      <c r="J21" s="5">
        <v>9.1</v>
      </c>
      <c r="K21" s="4">
        <v>107</v>
      </c>
      <c r="L21" s="5">
        <v>7.1</v>
      </c>
      <c r="M21" s="4">
        <v>84</v>
      </c>
      <c r="N21" s="5">
        <v>4.9000000000000004</v>
      </c>
      <c r="O21" s="4">
        <v>66</v>
      </c>
      <c r="P21" s="5">
        <v>3.1</v>
      </c>
      <c r="Q21" s="4">
        <v>50</v>
      </c>
      <c r="R21" s="5">
        <v>1.9</v>
      </c>
      <c r="S21" s="4">
        <v>36</v>
      </c>
      <c r="T21" s="5">
        <v>1.1000000000000001</v>
      </c>
      <c r="U21" s="4">
        <v>25.1</v>
      </c>
      <c r="V21" s="5">
        <v>0.6</v>
      </c>
      <c r="W21" s="4">
        <v>16.399999999999999</v>
      </c>
      <c r="X21" s="5">
        <v>0.4</v>
      </c>
      <c r="Z21">
        <f t="shared" si="1"/>
        <v>200</v>
      </c>
      <c r="AA21">
        <f t="shared" si="0"/>
        <v>155</v>
      </c>
    </row>
    <row r="22" spans="1:27" x14ac:dyDescent="0.3">
      <c r="A22">
        <v>400</v>
      </c>
      <c r="C22" s="9">
        <f t="shared" si="2"/>
        <v>198.53643053720936</v>
      </c>
      <c r="D22" s="5"/>
      <c r="E22" s="9">
        <f t="shared" ref="E22:E46" si="3">1.003*E21</f>
        <v>174.52199999999999</v>
      </c>
      <c r="F22" s="5"/>
      <c r="G22" s="4">
        <v>152</v>
      </c>
      <c r="H22" s="5">
        <v>11.3</v>
      </c>
      <c r="I22" s="4">
        <v>128</v>
      </c>
      <c r="J22" s="5">
        <v>8.9</v>
      </c>
      <c r="K22" s="4">
        <v>108</v>
      </c>
      <c r="L22" s="5">
        <v>7</v>
      </c>
      <c r="M22" s="4">
        <v>85</v>
      </c>
      <c r="N22" s="5">
        <v>4.8</v>
      </c>
      <c r="O22" s="4">
        <v>66</v>
      </c>
      <c r="P22" s="5">
        <v>3</v>
      </c>
      <c r="Q22" s="4">
        <v>51</v>
      </c>
      <c r="R22" s="5">
        <v>1.8</v>
      </c>
      <c r="S22" s="4">
        <v>36</v>
      </c>
      <c r="T22" s="5">
        <v>1</v>
      </c>
      <c r="U22" s="4">
        <v>25.3</v>
      </c>
      <c r="V22" s="5">
        <v>0.6</v>
      </c>
      <c r="W22" s="4">
        <v>16.600000000000001</v>
      </c>
      <c r="X22" s="5">
        <v>0.4</v>
      </c>
      <c r="Z22">
        <f t="shared" si="1"/>
        <v>187.5</v>
      </c>
      <c r="AA22">
        <f t="shared" si="0"/>
        <v>150</v>
      </c>
    </row>
    <row r="23" spans="1:27" x14ac:dyDescent="0.3">
      <c r="A23">
        <v>425</v>
      </c>
      <c r="C23" s="9">
        <f t="shared" si="2"/>
        <v>199.13203982882095</v>
      </c>
      <c r="D23" s="5"/>
      <c r="E23" s="9">
        <f t="shared" si="3"/>
        <v>175.04556599999998</v>
      </c>
      <c r="F23" s="5"/>
      <c r="G23" s="4">
        <v>153</v>
      </c>
      <c r="H23" s="5">
        <v>11.1</v>
      </c>
      <c r="I23" s="4">
        <v>129</v>
      </c>
      <c r="J23" s="5">
        <v>8.8000000000000007</v>
      </c>
      <c r="K23" s="4">
        <v>108</v>
      </c>
      <c r="L23" s="5">
        <v>6.9</v>
      </c>
      <c r="M23" s="4">
        <v>85</v>
      </c>
      <c r="N23" s="5">
        <v>4.7</v>
      </c>
      <c r="O23" s="4">
        <v>67</v>
      </c>
      <c r="P23" s="5">
        <v>3</v>
      </c>
      <c r="Q23" s="4">
        <v>51</v>
      </c>
      <c r="R23" s="5">
        <v>1.8</v>
      </c>
      <c r="S23" s="4">
        <v>37</v>
      </c>
      <c r="T23" s="5">
        <v>1</v>
      </c>
      <c r="U23" s="4">
        <v>25.6</v>
      </c>
      <c r="V23" s="5">
        <v>0.6</v>
      </c>
      <c r="W23" s="4">
        <v>16.8</v>
      </c>
      <c r="X23" s="5">
        <v>0.4</v>
      </c>
      <c r="Z23">
        <f t="shared" si="1"/>
        <v>176.47058823529412</v>
      </c>
      <c r="AA23">
        <f t="shared" si="0"/>
        <v>145</v>
      </c>
    </row>
    <row r="24" spans="1:27" x14ac:dyDescent="0.3">
      <c r="A24">
        <v>450</v>
      </c>
      <c r="C24" s="9">
        <f t="shared" si="2"/>
        <v>199.72943594830738</v>
      </c>
      <c r="D24" s="5"/>
      <c r="E24" s="9">
        <f t="shared" si="3"/>
        <v>175.57070269799996</v>
      </c>
      <c r="F24" s="5"/>
      <c r="G24" s="4">
        <v>154</v>
      </c>
      <c r="H24" s="5">
        <v>10.9</v>
      </c>
      <c r="I24" s="4">
        <v>129</v>
      </c>
      <c r="J24" s="5">
        <v>8.6</v>
      </c>
      <c r="K24" s="4">
        <v>109</v>
      </c>
      <c r="L24" s="5">
        <v>6.8</v>
      </c>
      <c r="M24" s="4">
        <v>86</v>
      </c>
      <c r="N24" s="5">
        <v>4.5999999999999996</v>
      </c>
      <c r="O24" s="4">
        <v>67</v>
      </c>
      <c r="P24" s="5">
        <v>2.9</v>
      </c>
      <c r="Q24" s="4">
        <v>52</v>
      </c>
      <c r="R24" s="5">
        <v>1.7</v>
      </c>
      <c r="S24" s="4">
        <v>38</v>
      </c>
      <c r="T24" s="5">
        <v>1</v>
      </c>
      <c r="U24" s="4">
        <v>25.9</v>
      </c>
      <c r="V24" s="5">
        <v>0.6</v>
      </c>
      <c r="W24" s="4">
        <v>17</v>
      </c>
      <c r="X24" s="5">
        <v>0.4</v>
      </c>
      <c r="Z24">
        <f t="shared" si="1"/>
        <v>166.66666666666666</v>
      </c>
      <c r="AA24">
        <f t="shared" si="0"/>
        <v>140</v>
      </c>
    </row>
    <row r="25" spans="1:27" x14ac:dyDescent="0.3">
      <c r="A25">
        <v>475</v>
      </c>
      <c r="C25" s="9">
        <f t="shared" si="2"/>
        <v>200.3286242561523</v>
      </c>
      <c r="D25" s="5"/>
      <c r="E25" s="9">
        <f t="shared" si="3"/>
        <v>176.09741480609395</v>
      </c>
      <c r="F25" s="5"/>
      <c r="G25" s="9">
        <f>1.003*G24</f>
        <v>154.46199999999999</v>
      </c>
      <c r="H25" s="5"/>
      <c r="I25" s="4">
        <v>130</v>
      </c>
      <c r="J25" s="5">
        <v>8.5</v>
      </c>
      <c r="K25" s="4">
        <v>110</v>
      </c>
      <c r="L25" s="5">
        <v>6.7</v>
      </c>
      <c r="M25" s="4">
        <v>87</v>
      </c>
      <c r="N25" s="5">
        <v>4.5</v>
      </c>
      <c r="O25" s="4">
        <v>68</v>
      </c>
      <c r="P25" s="5">
        <v>2.8</v>
      </c>
      <c r="Q25" s="4">
        <v>52</v>
      </c>
      <c r="R25" s="5">
        <v>1.7</v>
      </c>
      <c r="S25" s="4">
        <v>38</v>
      </c>
      <c r="T25" s="5">
        <v>1</v>
      </c>
      <c r="U25" s="4">
        <v>26.1</v>
      </c>
      <c r="V25" s="5">
        <v>0.6</v>
      </c>
      <c r="W25" s="4">
        <v>17.3</v>
      </c>
      <c r="X25" s="5">
        <v>0.4</v>
      </c>
      <c r="Z25">
        <f t="shared" si="1"/>
        <v>157.89473684210526</v>
      </c>
      <c r="AA25">
        <f t="shared" si="0"/>
        <v>135</v>
      </c>
    </row>
    <row r="26" spans="1:27" x14ac:dyDescent="0.3">
      <c r="A26">
        <v>500</v>
      </c>
      <c r="C26" s="9">
        <f t="shared" si="2"/>
        <v>200.92961012892073</v>
      </c>
      <c r="D26" s="5"/>
      <c r="E26" s="9">
        <f t="shared" si="3"/>
        <v>176.6257070505122</v>
      </c>
      <c r="F26" s="5"/>
      <c r="G26" s="9">
        <f t="shared" ref="G26:G46" si="4">1.003*G25</f>
        <v>154.92538599999997</v>
      </c>
      <c r="H26" s="5"/>
      <c r="I26" s="4">
        <v>131</v>
      </c>
      <c r="J26" s="5">
        <v>8.4</v>
      </c>
      <c r="K26" s="4">
        <v>110</v>
      </c>
      <c r="L26" s="5">
        <v>6.6</v>
      </c>
      <c r="M26" s="4">
        <v>87</v>
      </c>
      <c r="N26" s="5">
        <v>4.5</v>
      </c>
      <c r="O26" s="4">
        <v>68</v>
      </c>
      <c r="P26" s="5">
        <v>2.8</v>
      </c>
      <c r="Q26" s="4">
        <v>52</v>
      </c>
      <c r="R26" s="5">
        <v>1.7</v>
      </c>
      <c r="S26" s="4">
        <v>38</v>
      </c>
      <c r="T26" s="5">
        <v>1</v>
      </c>
      <c r="U26" s="4">
        <v>26.2</v>
      </c>
      <c r="V26" s="5">
        <v>0.6</v>
      </c>
      <c r="W26" s="4">
        <v>17.5</v>
      </c>
      <c r="X26" s="5">
        <v>0.4</v>
      </c>
      <c r="Z26">
        <f t="shared" si="1"/>
        <v>150</v>
      </c>
      <c r="AA26">
        <f t="shared" si="0"/>
        <v>130</v>
      </c>
    </row>
    <row r="27" spans="1:27" x14ac:dyDescent="0.3">
      <c r="A27">
        <v>525</v>
      </c>
      <c r="C27" s="9">
        <f t="shared" si="2"/>
        <v>201.53239895930747</v>
      </c>
      <c r="D27" s="5"/>
      <c r="E27" s="9">
        <f t="shared" si="3"/>
        <v>177.15558417166372</v>
      </c>
      <c r="F27" s="5"/>
      <c r="G27" s="9">
        <f t="shared" si="4"/>
        <v>155.39016215799995</v>
      </c>
      <c r="H27" s="5"/>
      <c r="I27" s="9">
        <f>1.003*I26</f>
        <v>131.39299999999997</v>
      </c>
      <c r="J27" s="5"/>
      <c r="K27" s="4">
        <v>111</v>
      </c>
      <c r="L27" s="5">
        <v>6.5</v>
      </c>
      <c r="M27" s="4">
        <v>88</v>
      </c>
      <c r="N27" s="5">
        <v>4.4000000000000004</v>
      </c>
      <c r="O27" s="4">
        <v>69</v>
      </c>
      <c r="P27" s="5">
        <v>2.8</v>
      </c>
      <c r="Q27" s="4">
        <v>53</v>
      </c>
      <c r="R27" s="5">
        <v>1.6</v>
      </c>
      <c r="S27" s="4">
        <v>39</v>
      </c>
      <c r="T27" s="5">
        <v>1</v>
      </c>
      <c r="U27" s="4">
        <v>27</v>
      </c>
      <c r="V27" s="5">
        <v>0.6</v>
      </c>
      <c r="W27" s="4">
        <v>17.7</v>
      </c>
      <c r="X27" s="5">
        <v>0.4</v>
      </c>
      <c r="Z27">
        <f t="shared" si="1"/>
        <v>142.85714285714286</v>
      </c>
      <c r="AA27">
        <f t="shared" si="0"/>
        <v>125</v>
      </c>
    </row>
    <row r="28" spans="1:27" x14ac:dyDescent="0.3">
      <c r="A28">
        <v>550</v>
      </c>
      <c r="C28" s="9">
        <f t="shared" si="2"/>
        <v>202.13699615618538</v>
      </c>
      <c r="D28" s="5"/>
      <c r="E28" s="9">
        <f t="shared" si="3"/>
        <v>177.68705092417869</v>
      </c>
      <c r="F28" s="5"/>
      <c r="G28" s="9">
        <f t="shared" si="4"/>
        <v>155.85633264447392</v>
      </c>
      <c r="H28" s="5"/>
      <c r="I28" s="9">
        <f t="shared" ref="I28:I46" si="5">1.003*I27</f>
        <v>131.78717899999995</v>
      </c>
      <c r="J28" s="5"/>
      <c r="K28" s="4">
        <v>112</v>
      </c>
      <c r="L28" s="5">
        <v>6.4</v>
      </c>
      <c r="M28" s="4">
        <v>88</v>
      </c>
      <c r="N28" s="5">
        <v>4.3</v>
      </c>
      <c r="O28" s="4">
        <v>69</v>
      </c>
      <c r="P28" s="5">
        <v>2.7</v>
      </c>
      <c r="Q28" s="4">
        <v>53</v>
      </c>
      <c r="R28" s="5">
        <v>1.6</v>
      </c>
      <c r="S28" s="4">
        <v>39</v>
      </c>
      <c r="T28" s="5">
        <v>1</v>
      </c>
      <c r="U28" s="4">
        <v>27</v>
      </c>
      <c r="V28" s="5">
        <v>0.6</v>
      </c>
      <c r="W28" s="4">
        <v>17.899999999999999</v>
      </c>
      <c r="X28" s="5">
        <v>0.4</v>
      </c>
      <c r="Z28">
        <f t="shared" si="1"/>
        <v>136.36363636363637</v>
      </c>
      <c r="AA28">
        <f t="shared" si="0"/>
        <v>120</v>
      </c>
    </row>
    <row r="29" spans="1:27" x14ac:dyDescent="0.3">
      <c r="A29">
        <v>575</v>
      </c>
      <c r="C29" s="9">
        <f t="shared" si="2"/>
        <v>202.7434071446539</v>
      </c>
      <c r="D29" s="5"/>
      <c r="E29" s="9">
        <f t="shared" si="3"/>
        <v>178.22011207695121</v>
      </c>
      <c r="F29" s="5"/>
      <c r="G29" s="9">
        <f t="shared" si="4"/>
        <v>156.32390164240732</v>
      </c>
      <c r="H29" s="5"/>
      <c r="I29" s="9">
        <f t="shared" si="5"/>
        <v>132.18254053699994</v>
      </c>
      <c r="J29" s="5"/>
      <c r="K29" s="4">
        <v>112</v>
      </c>
      <c r="L29" s="5">
        <v>6.3</v>
      </c>
      <c r="M29" s="4">
        <v>89</v>
      </c>
      <c r="N29" s="5">
        <v>4.3</v>
      </c>
      <c r="O29" s="4">
        <v>70</v>
      </c>
      <c r="P29" s="5">
        <v>2.7</v>
      </c>
      <c r="Q29" s="4">
        <v>54</v>
      </c>
      <c r="R29" s="5">
        <v>1.6</v>
      </c>
      <c r="S29" s="4">
        <v>39</v>
      </c>
      <c r="T29" s="5">
        <v>1</v>
      </c>
      <c r="U29" s="4">
        <v>27.2</v>
      </c>
      <c r="V29" s="5">
        <v>0.6</v>
      </c>
      <c r="W29" s="4">
        <v>18.100000000000001</v>
      </c>
      <c r="X29" s="5">
        <v>0.4</v>
      </c>
      <c r="Z29">
        <f t="shared" si="1"/>
        <v>130.43478260869566</v>
      </c>
      <c r="AA29">
        <f t="shared" si="0"/>
        <v>115</v>
      </c>
    </row>
    <row r="30" spans="1:27" x14ac:dyDescent="0.3">
      <c r="A30">
        <v>600</v>
      </c>
      <c r="C30" s="9">
        <f t="shared" si="2"/>
        <v>203.35163736608783</v>
      </c>
      <c r="D30" s="5"/>
      <c r="E30" s="9">
        <f t="shared" si="3"/>
        <v>178.75477241318205</v>
      </c>
      <c r="F30" s="5"/>
      <c r="G30" s="9">
        <f t="shared" si="4"/>
        <v>156.79287334733453</v>
      </c>
      <c r="H30" s="5"/>
      <c r="I30" s="9">
        <f t="shared" si="5"/>
        <v>132.57908815861092</v>
      </c>
      <c r="J30" s="5"/>
      <c r="K30" s="4">
        <v>113</v>
      </c>
      <c r="L30" s="5">
        <v>6.2</v>
      </c>
      <c r="M30" s="4">
        <v>89</v>
      </c>
      <c r="N30" s="5">
        <v>4.2</v>
      </c>
      <c r="O30" s="4">
        <v>70</v>
      </c>
      <c r="P30" s="5">
        <v>2.7</v>
      </c>
      <c r="Q30" s="4">
        <v>54</v>
      </c>
      <c r="R30" s="5">
        <v>1.6</v>
      </c>
      <c r="S30" s="4">
        <v>40</v>
      </c>
      <c r="T30" s="5">
        <v>1</v>
      </c>
      <c r="U30" s="4">
        <v>27.5</v>
      </c>
      <c r="V30" s="5">
        <v>0.6</v>
      </c>
      <c r="W30" s="4">
        <v>18.3</v>
      </c>
      <c r="X30" s="5">
        <v>0.4</v>
      </c>
      <c r="Z30">
        <f t="shared" si="1"/>
        <v>125</v>
      </c>
      <c r="AA30">
        <f t="shared" si="0"/>
        <v>110</v>
      </c>
    </row>
    <row r="31" spans="1:27" x14ac:dyDescent="0.3">
      <c r="A31">
        <v>625</v>
      </c>
      <c r="C31" s="9">
        <f t="shared" si="2"/>
        <v>203.96169227818606</v>
      </c>
      <c r="D31" s="5"/>
      <c r="E31" s="9">
        <f t="shared" si="3"/>
        <v>179.29103673042158</v>
      </c>
      <c r="F31" s="5"/>
      <c r="G31" s="9">
        <f t="shared" si="4"/>
        <v>157.26325196737653</v>
      </c>
      <c r="H31" s="5"/>
      <c r="I31" s="9">
        <f t="shared" si="5"/>
        <v>132.97682542308672</v>
      </c>
      <c r="J31" s="5"/>
      <c r="K31" s="9">
        <f>1.004*K30</f>
        <v>113.452</v>
      </c>
      <c r="L31" s="5"/>
      <c r="M31" s="4">
        <v>90</v>
      </c>
      <c r="N31" s="5">
        <v>4.0999999999999996</v>
      </c>
      <c r="O31" s="4">
        <v>71</v>
      </c>
      <c r="P31" s="5">
        <v>2.7</v>
      </c>
      <c r="Q31" s="4">
        <v>54</v>
      </c>
      <c r="R31" s="5">
        <v>1.6</v>
      </c>
      <c r="S31" s="4">
        <v>40</v>
      </c>
      <c r="T31" s="5">
        <v>1</v>
      </c>
      <c r="U31" s="4">
        <v>27.8</v>
      </c>
      <c r="V31" s="5">
        <v>0.6</v>
      </c>
      <c r="W31" s="4">
        <v>18.5</v>
      </c>
      <c r="X31" s="5">
        <v>0.4</v>
      </c>
      <c r="Z31">
        <f t="shared" si="1"/>
        <v>120</v>
      </c>
      <c r="AA31">
        <f t="shared" si="0"/>
        <v>105</v>
      </c>
    </row>
    <row r="32" spans="1:27" x14ac:dyDescent="0.3">
      <c r="A32">
        <v>650</v>
      </c>
      <c r="C32" s="9">
        <f t="shared" si="2"/>
        <v>204.5735773550206</v>
      </c>
      <c r="D32" s="5"/>
      <c r="E32" s="9">
        <f t="shared" si="3"/>
        <v>179.82890984061282</v>
      </c>
      <c r="F32" s="5"/>
      <c r="G32" s="9">
        <f t="shared" si="4"/>
        <v>157.73504172327864</v>
      </c>
      <c r="H32" s="5"/>
      <c r="I32" s="9">
        <f t="shared" si="5"/>
        <v>133.37575589935597</v>
      </c>
      <c r="J32" s="5"/>
      <c r="K32" s="9">
        <f t="shared" ref="K32:K46" si="6">1.004*K31</f>
        <v>113.90580799999999</v>
      </c>
      <c r="L32" s="5"/>
      <c r="M32" s="9">
        <f>1.005*M31</f>
        <v>90.449999999999989</v>
      </c>
      <c r="N32" s="5"/>
      <c r="O32" s="9">
        <f>1.006*O31</f>
        <v>71.426000000000002</v>
      </c>
      <c r="P32" s="5"/>
      <c r="Q32" s="9">
        <f>1.007*Q31</f>
        <v>54.377999999999993</v>
      </c>
      <c r="R32" s="5"/>
      <c r="S32" s="9">
        <f>1.008*S31</f>
        <v>40.32</v>
      </c>
      <c r="T32" s="5"/>
      <c r="U32" s="9">
        <f>1.009*U31</f>
        <v>28.050199999999997</v>
      </c>
      <c r="V32" s="5"/>
      <c r="W32" s="9">
        <f t="shared" ref="W32:W46" si="7">1.01*W31</f>
        <v>18.684999999999999</v>
      </c>
      <c r="X32" s="5"/>
      <c r="Z32">
        <f t="shared" si="1"/>
        <v>115.38461538461539</v>
      </c>
      <c r="AA32">
        <f t="shared" si="0"/>
        <v>100</v>
      </c>
    </row>
    <row r="33" spans="1:27" x14ac:dyDescent="0.3">
      <c r="A33">
        <v>675</v>
      </c>
      <c r="C33" s="9">
        <f t="shared" si="2"/>
        <v>205.18729808708565</v>
      </c>
      <c r="D33" s="5"/>
      <c r="E33" s="9">
        <f t="shared" si="3"/>
        <v>180.36839657013465</v>
      </c>
      <c r="F33" s="5"/>
      <c r="G33" s="9">
        <f t="shared" si="4"/>
        <v>158.20824684844845</v>
      </c>
      <c r="H33" s="5"/>
      <c r="I33" s="9">
        <f t="shared" si="5"/>
        <v>133.77588316705402</v>
      </c>
      <c r="J33" s="5"/>
      <c r="K33" s="9">
        <f t="shared" si="6"/>
        <v>114.36143123199999</v>
      </c>
      <c r="L33" s="5"/>
      <c r="M33" s="9">
        <f t="shared" ref="M33:M46" si="8">1.005*M32</f>
        <v>90.902249999999981</v>
      </c>
      <c r="N33" s="5"/>
      <c r="O33" s="9">
        <f t="shared" ref="O33:O46" si="9">1.006*O32</f>
        <v>71.854556000000002</v>
      </c>
      <c r="P33" s="5"/>
      <c r="Q33" s="9">
        <f t="shared" ref="Q33:Q46" si="10">1.007*Q32</f>
        <v>54.758645999999985</v>
      </c>
      <c r="R33" s="5"/>
      <c r="S33" s="9">
        <f t="shared" ref="S33:S46" si="11">1.008*S32</f>
        <v>40.642560000000003</v>
      </c>
      <c r="T33" s="5"/>
      <c r="U33" s="9">
        <f t="shared" ref="U33:U46" si="12">1.009*U32</f>
        <v>28.302651799999992</v>
      </c>
      <c r="V33" s="5"/>
      <c r="W33" s="9">
        <f t="shared" si="7"/>
        <v>18.871849999999998</v>
      </c>
      <c r="X33" s="5"/>
      <c r="Z33">
        <f t="shared" si="1"/>
        <v>111.11111111111111</v>
      </c>
      <c r="AA33">
        <f t="shared" si="0"/>
        <v>95</v>
      </c>
    </row>
    <row r="34" spans="1:27" x14ac:dyDescent="0.3">
      <c r="A34">
        <v>700</v>
      </c>
      <c r="C34" s="9">
        <f t="shared" si="2"/>
        <v>205.8028599813469</v>
      </c>
      <c r="D34" s="5"/>
      <c r="E34" s="9">
        <f t="shared" si="3"/>
        <v>180.90950175984503</v>
      </c>
      <c r="F34" s="5"/>
      <c r="G34" s="9">
        <f t="shared" si="4"/>
        <v>158.68287158899378</v>
      </c>
      <c r="H34" s="5"/>
      <c r="I34" s="9">
        <f t="shared" si="5"/>
        <v>134.17721081655517</v>
      </c>
      <c r="J34" s="5"/>
      <c r="K34" s="9">
        <f t="shared" si="6"/>
        <v>114.81887695692799</v>
      </c>
      <c r="L34" s="5"/>
      <c r="M34" s="9">
        <f t="shared" si="8"/>
        <v>91.356761249999977</v>
      </c>
      <c r="N34" s="5"/>
      <c r="O34" s="9">
        <f t="shared" si="9"/>
        <v>72.285683336000005</v>
      </c>
      <c r="P34" s="5"/>
      <c r="Q34" s="9">
        <f t="shared" si="10"/>
        <v>55.14195652199998</v>
      </c>
      <c r="R34" s="5"/>
      <c r="S34" s="9">
        <f t="shared" si="11"/>
        <v>40.967700480000005</v>
      </c>
      <c r="T34" s="5"/>
      <c r="U34" s="9">
        <f t="shared" si="12"/>
        <v>28.557375666199988</v>
      </c>
      <c r="V34" s="5"/>
      <c r="W34" s="9">
        <f t="shared" si="7"/>
        <v>19.060568499999999</v>
      </c>
      <c r="X34" s="5"/>
      <c r="Z34">
        <f t="shared" si="1"/>
        <v>107.14285714285714</v>
      </c>
      <c r="AA34">
        <f t="shared" si="0"/>
        <v>90</v>
      </c>
    </row>
    <row r="35" spans="1:27" x14ac:dyDescent="0.3">
      <c r="A35">
        <v>725</v>
      </c>
      <c r="C35" s="9">
        <f t="shared" si="2"/>
        <v>206.42026856129092</v>
      </c>
      <c r="D35" s="5"/>
      <c r="E35" s="9">
        <f t="shared" si="3"/>
        <v>181.45223026512454</v>
      </c>
      <c r="F35" s="5"/>
      <c r="G35" s="9">
        <f t="shared" si="4"/>
        <v>159.15892020376074</v>
      </c>
      <c r="H35" s="5"/>
      <c r="I35" s="9">
        <f t="shared" si="5"/>
        <v>134.57974244900481</v>
      </c>
      <c r="J35" s="5"/>
      <c r="K35" s="9">
        <f t="shared" si="6"/>
        <v>115.27815246475571</v>
      </c>
      <c r="L35" s="5"/>
      <c r="M35" s="9">
        <f t="shared" si="8"/>
        <v>91.813545056249964</v>
      </c>
      <c r="N35" s="5"/>
      <c r="O35" s="9">
        <f t="shared" si="9"/>
        <v>72.71939743601601</v>
      </c>
      <c r="P35" s="5"/>
      <c r="Q35" s="9">
        <f t="shared" si="10"/>
        <v>55.527950217653974</v>
      </c>
      <c r="R35" s="5"/>
      <c r="S35" s="9">
        <f t="shared" si="11"/>
        <v>41.295442083840008</v>
      </c>
      <c r="T35" s="5"/>
      <c r="U35" s="9">
        <f t="shared" si="12"/>
        <v>28.814392047195785</v>
      </c>
      <c r="V35" s="5"/>
      <c r="W35" s="9">
        <f t="shared" si="7"/>
        <v>19.251174185</v>
      </c>
      <c r="X35" s="5"/>
      <c r="Z35">
        <f t="shared" si="1"/>
        <v>103.44827586206897</v>
      </c>
      <c r="AA35">
        <f t="shared" si="0"/>
        <v>85</v>
      </c>
    </row>
    <row r="36" spans="1:27" x14ac:dyDescent="0.3">
      <c r="A36">
        <v>750</v>
      </c>
      <c r="C36" s="9">
        <f t="shared" si="2"/>
        <v>207.03952936697476</v>
      </c>
      <c r="D36" s="5"/>
      <c r="E36" s="9">
        <f t="shared" si="3"/>
        <v>181.99658695591989</v>
      </c>
      <c r="F36" s="5"/>
      <c r="G36" s="9">
        <f t="shared" si="4"/>
        <v>159.63639696437201</v>
      </c>
      <c r="H36" s="5"/>
      <c r="I36" s="9">
        <f t="shared" si="5"/>
        <v>134.9834816763518</v>
      </c>
      <c r="J36" s="5"/>
      <c r="K36" s="9">
        <f t="shared" si="6"/>
        <v>115.73926507461474</v>
      </c>
      <c r="L36" s="5"/>
      <c r="M36" s="9">
        <f t="shared" si="8"/>
        <v>92.272612781531208</v>
      </c>
      <c r="N36" s="5"/>
      <c r="O36" s="9">
        <f t="shared" si="9"/>
        <v>73.155713820632101</v>
      </c>
      <c r="P36" s="5"/>
      <c r="Q36" s="9">
        <f t="shared" si="10"/>
        <v>55.916645869177543</v>
      </c>
      <c r="R36" s="5"/>
      <c r="S36" s="9">
        <f t="shared" si="11"/>
        <v>41.625805620510725</v>
      </c>
      <c r="T36" s="5"/>
      <c r="U36" s="9">
        <f t="shared" si="12"/>
        <v>29.073721575620542</v>
      </c>
      <c r="V36" s="5"/>
      <c r="W36" s="9">
        <f t="shared" si="7"/>
        <v>19.443685926850002</v>
      </c>
      <c r="X36" s="5"/>
      <c r="Z36">
        <f t="shared" si="1"/>
        <v>100</v>
      </c>
      <c r="AA36">
        <f t="shared" si="0"/>
        <v>80</v>
      </c>
    </row>
    <row r="37" spans="1:27" x14ac:dyDescent="0.3">
      <c r="A37">
        <v>775</v>
      </c>
      <c r="C37" s="9">
        <f t="shared" si="2"/>
        <v>207.66064795507566</v>
      </c>
      <c r="D37" s="5"/>
      <c r="E37" s="9">
        <f t="shared" si="3"/>
        <v>182.54257671678764</v>
      </c>
      <c r="F37" s="5"/>
      <c r="G37" s="9">
        <f t="shared" si="4"/>
        <v>160.1153061552651</v>
      </c>
      <c r="H37" s="5"/>
      <c r="I37" s="9">
        <f t="shared" si="5"/>
        <v>135.38843212138084</v>
      </c>
      <c r="J37" s="5"/>
      <c r="K37" s="9">
        <f t="shared" si="6"/>
        <v>116.2022221349132</v>
      </c>
      <c r="L37" s="5"/>
      <c r="M37" s="9">
        <f t="shared" si="8"/>
        <v>92.733975845438849</v>
      </c>
      <c r="N37" s="5"/>
      <c r="O37" s="9">
        <f t="shared" si="9"/>
        <v>73.594648103555897</v>
      </c>
      <c r="P37" s="5"/>
      <c r="Q37" s="9">
        <f t="shared" si="10"/>
        <v>56.308062390261782</v>
      </c>
      <c r="R37" s="5"/>
      <c r="S37" s="9">
        <f t="shared" si="11"/>
        <v>41.95881206547481</v>
      </c>
      <c r="T37" s="5"/>
      <c r="U37" s="9">
        <f t="shared" si="12"/>
        <v>29.335385069801124</v>
      </c>
      <c r="V37" s="5"/>
      <c r="W37" s="9">
        <f t="shared" si="7"/>
        <v>19.638122786118501</v>
      </c>
      <c r="X37" s="5"/>
      <c r="Z37">
        <f t="shared" si="1"/>
        <v>96.774193548387103</v>
      </c>
      <c r="AA37">
        <f t="shared" si="0"/>
        <v>75</v>
      </c>
    </row>
    <row r="38" spans="1:27" x14ac:dyDescent="0.3">
      <c r="A38">
        <v>800</v>
      </c>
      <c r="C38" s="9">
        <f t="shared" si="2"/>
        <v>208.28362989894086</v>
      </c>
      <c r="D38" s="5"/>
      <c r="E38" s="9">
        <f t="shared" si="3"/>
        <v>183.09020444693797</v>
      </c>
      <c r="F38" s="5"/>
      <c r="G38" s="9">
        <f t="shared" si="4"/>
        <v>160.59565207373089</v>
      </c>
      <c r="H38" s="5"/>
      <c r="I38" s="9">
        <f t="shared" si="5"/>
        <v>135.79459741774497</v>
      </c>
      <c r="J38" s="5"/>
      <c r="K38" s="9">
        <f t="shared" si="6"/>
        <v>116.66703102345285</v>
      </c>
      <c r="L38" s="5"/>
      <c r="M38" s="9">
        <f t="shared" si="8"/>
        <v>93.197645724666032</v>
      </c>
      <c r="N38" s="5"/>
      <c r="O38" s="9">
        <f t="shared" si="9"/>
        <v>74.036215992177233</v>
      </c>
      <c r="P38" s="5"/>
      <c r="Q38" s="9">
        <f t="shared" si="10"/>
        <v>56.702218826993608</v>
      </c>
      <c r="R38" s="5"/>
      <c r="S38" s="9">
        <f t="shared" si="11"/>
        <v>42.294482561998606</v>
      </c>
      <c r="T38" s="5"/>
      <c r="U38" s="9">
        <f t="shared" si="12"/>
        <v>29.599403535429332</v>
      </c>
      <c r="V38" s="5"/>
      <c r="W38" s="9">
        <f t="shared" si="7"/>
        <v>19.834504013979686</v>
      </c>
      <c r="X38" s="5"/>
      <c r="Z38">
        <f t="shared" si="1"/>
        <v>93.75</v>
      </c>
      <c r="AA38">
        <f t="shared" si="0"/>
        <v>70</v>
      </c>
    </row>
    <row r="39" spans="1:27" x14ac:dyDescent="0.3">
      <c r="A39">
        <v>825</v>
      </c>
      <c r="C39" s="9">
        <f t="shared" si="2"/>
        <v>208.90848078863766</v>
      </c>
      <c r="D39" s="5"/>
      <c r="E39" s="9">
        <f t="shared" si="3"/>
        <v>183.63947506027876</v>
      </c>
      <c r="F39" s="5"/>
      <c r="G39" s="9">
        <f t="shared" si="4"/>
        <v>161.07743902995207</v>
      </c>
      <c r="H39" s="5"/>
      <c r="I39" s="9">
        <f t="shared" si="5"/>
        <v>136.20198120999819</v>
      </c>
      <c r="J39" s="5"/>
      <c r="K39" s="9">
        <f t="shared" si="6"/>
        <v>117.13369914754666</v>
      </c>
      <c r="L39" s="5"/>
      <c r="M39" s="9">
        <f t="shared" si="8"/>
        <v>93.663633953289349</v>
      </c>
      <c r="N39" s="5"/>
      <c r="O39" s="9">
        <f t="shared" si="9"/>
        <v>74.4804332881303</v>
      </c>
      <c r="P39" s="5"/>
      <c r="Q39" s="9">
        <f t="shared" si="10"/>
        <v>57.099134358782557</v>
      </c>
      <c r="R39" s="5"/>
      <c r="S39" s="9">
        <f t="shared" si="11"/>
        <v>42.632838422494594</v>
      </c>
      <c r="T39" s="5"/>
      <c r="U39" s="9">
        <f t="shared" si="12"/>
        <v>29.865798167248194</v>
      </c>
      <c r="V39" s="5"/>
      <c r="W39" s="9">
        <f t="shared" si="7"/>
        <v>20.032849054119481</v>
      </c>
      <c r="X39" s="5"/>
      <c r="Z39">
        <f t="shared" si="1"/>
        <v>90.909090909090907</v>
      </c>
      <c r="AA39">
        <f t="shared" si="0"/>
        <v>65</v>
      </c>
    </row>
    <row r="40" spans="1:27" x14ac:dyDescent="0.3">
      <c r="A40">
        <v>850</v>
      </c>
      <c r="C40" s="9">
        <f t="shared" si="2"/>
        <v>209.53520623100354</v>
      </c>
      <c r="D40" s="5"/>
      <c r="E40" s="9">
        <f t="shared" si="3"/>
        <v>184.19039348545957</v>
      </c>
      <c r="F40" s="5"/>
      <c r="G40" s="9">
        <f t="shared" si="4"/>
        <v>161.5606713470419</v>
      </c>
      <c r="H40" s="5"/>
      <c r="I40" s="9">
        <f t="shared" si="5"/>
        <v>136.61058715362819</v>
      </c>
      <c r="J40" s="5"/>
      <c r="K40" s="9">
        <f t="shared" si="6"/>
        <v>117.60223394413686</v>
      </c>
      <c r="L40" s="5"/>
      <c r="M40" s="9">
        <f t="shared" si="8"/>
        <v>94.131952123055783</v>
      </c>
      <c r="N40" s="5"/>
      <c r="O40" s="9">
        <f t="shared" si="9"/>
        <v>74.927315887859081</v>
      </c>
      <c r="P40" s="5"/>
      <c r="Q40" s="9">
        <f t="shared" si="10"/>
        <v>57.498828299294026</v>
      </c>
      <c r="R40" s="5"/>
      <c r="S40" s="9">
        <f t="shared" si="11"/>
        <v>42.973901129874548</v>
      </c>
      <c r="T40" s="5"/>
      <c r="U40" s="9">
        <f t="shared" si="12"/>
        <v>30.134590350753424</v>
      </c>
      <c r="V40" s="5"/>
      <c r="W40" s="9">
        <f t="shared" si="7"/>
        <v>20.233177544660677</v>
      </c>
      <c r="X40" s="5"/>
      <c r="Z40">
        <f t="shared" si="1"/>
        <v>88.235294117647058</v>
      </c>
      <c r="AA40">
        <f t="shared" si="0"/>
        <v>60</v>
      </c>
    </row>
    <row r="41" spans="1:27" x14ac:dyDescent="0.3">
      <c r="A41">
        <v>875</v>
      </c>
      <c r="C41" s="9">
        <f t="shared" si="2"/>
        <v>210.16381184969654</v>
      </c>
      <c r="D41" s="5"/>
      <c r="E41" s="9">
        <f t="shared" si="3"/>
        <v>184.74296466591593</v>
      </c>
      <c r="F41" s="5"/>
      <c r="G41" s="9">
        <f t="shared" si="4"/>
        <v>162.04535336108302</v>
      </c>
      <c r="H41" s="5"/>
      <c r="I41" s="9">
        <f t="shared" si="5"/>
        <v>137.02041891508907</v>
      </c>
      <c r="J41" s="5"/>
      <c r="K41" s="9">
        <f t="shared" si="6"/>
        <v>118.0726428799134</v>
      </c>
      <c r="L41" s="5"/>
      <c r="M41" s="9">
        <f t="shared" si="8"/>
        <v>94.602611883671045</v>
      </c>
      <c r="N41" s="5"/>
      <c r="O41" s="9">
        <f t="shared" si="9"/>
        <v>75.37687978318624</v>
      </c>
      <c r="P41" s="5"/>
      <c r="Q41" s="9">
        <f t="shared" si="10"/>
        <v>57.901320097389075</v>
      </c>
      <c r="R41" s="5"/>
      <c r="S41" s="9">
        <f t="shared" si="11"/>
        <v>43.317692338913545</v>
      </c>
      <c r="T41" s="5"/>
      <c r="U41" s="9">
        <f t="shared" si="12"/>
        <v>30.4058016639102</v>
      </c>
      <c r="V41" s="5"/>
      <c r="W41" s="9">
        <f t="shared" si="7"/>
        <v>20.435509320107283</v>
      </c>
      <c r="X41" s="5"/>
      <c r="Z41">
        <f t="shared" si="1"/>
        <v>85.714285714285708</v>
      </c>
      <c r="AA41">
        <f t="shared" si="0"/>
        <v>55</v>
      </c>
    </row>
    <row r="42" spans="1:27" x14ac:dyDescent="0.3">
      <c r="A42">
        <v>900</v>
      </c>
      <c r="C42" s="9">
        <f t="shared" si="2"/>
        <v>210.7943032852456</v>
      </c>
      <c r="D42" s="5"/>
      <c r="E42" s="9">
        <f t="shared" si="3"/>
        <v>185.29719355991367</v>
      </c>
      <c r="F42" s="5"/>
      <c r="G42" s="9">
        <f t="shared" si="4"/>
        <v>162.53148942116624</v>
      </c>
      <c r="H42" s="5"/>
      <c r="I42" s="9">
        <f t="shared" si="5"/>
        <v>137.43148017183432</v>
      </c>
      <c r="J42" s="5"/>
      <c r="K42" s="9">
        <f t="shared" si="6"/>
        <v>118.54493345143305</v>
      </c>
      <c r="L42" s="5"/>
      <c r="M42" s="9">
        <f t="shared" si="8"/>
        <v>95.075624943089394</v>
      </c>
      <c r="N42" s="5"/>
      <c r="O42" s="9">
        <f t="shared" si="9"/>
        <v>75.829141061885352</v>
      </c>
      <c r="P42" s="5"/>
      <c r="Q42" s="9">
        <f t="shared" si="10"/>
        <v>58.306629338070792</v>
      </c>
      <c r="R42" s="5"/>
      <c r="S42" s="9">
        <f t="shared" si="11"/>
        <v>43.664233877624852</v>
      </c>
      <c r="T42" s="5"/>
      <c r="U42" s="9">
        <f t="shared" si="12"/>
        <v>30.67945387888539</v>
      </c>
      <c r="V42" s="5"/>
      <c r="W42" s="9">
        <f t="shared" si="7"/>
        <v>20.639864413308356</v>
      </c>
      <c r="X42" s="5"/>
      <c r="Z42">
        <f t="shared" si="1"/>
        <v>83.333333333333329</v>
      </c>
      <c r="AA42">
        <f t="shared" si="0"/>
        <v>50</v>
      </c>
    </row>
    <row r="43" spans="1:27" x14ac:dyDescent="0.3">
      <c r="A43">
        <v>925</v>
      </c>
      <c r="C43" s="9">
        <f t="shared" si="2"/>
        <v>211.42668619510133</v>
      </c>
      <c r="D43" s="5"/>
      <c r="E43" s="9">
        <f t="shared" si="3"/>
        <v>185.85308514059338</v>
      </c>
      <c r="F43" s="5"/>
      <c r="G43" s="9">
        <f t="shared" si="4"/>
        <v>163.01908388942974</v>
      </c>
      <c r="H43" s="5"/>
      <c r="I43" s="9">
        <f t="shared" si="5"/>
        <v>137.84377461234982</v>
      </c>
      <c r="J43" s="5"/>
      <c r="K43" s="9">
        <f t="shared" si="6"/>
        <v>119.01911318523878</v>
      </c>
      <c r="L43" s="5"/>
      <c r="M43" s="9">
        <f t="shared" si="8"/>
        <v>95.551003067804828</v>
      </c>
      <c r="N43" s="5"/>
      <c r="O43" s="9">
        <f t="shared" si="9"/>
        <v>76.284115908256666</v>
      </c>
      <c r="P43" s="5"/>
      <c r="Q43" s="9">
        <f t="shared" si="10"/>
        <v>58.714775743437279</v>
      </c>
      <c r="R43" s="5"/>
      <c r="S43" s="9">
        <f t="shared" si="11"/>
        <v>44.013547748645848</v>
      </c>
      <c r="T43" s="5"/>
      <c r="U43" s="9">
        <f t="shared" si="12"/>
        <v>30.955568963795354</v>
      </c>
      <c r="V43" s="5"/>
      <c r="W43" s="9">
        <f t="shared" si="7"/>
        <v>20.84626305744144</v>
      </c>
      <c r="X43" s="5"/>
      <c r="Z43">
        <f t="shared" si="1"/>
        <v>81.081081081081081</v>
      </c>
      <c r="AA43">
        <f t="shared" si="0"/>
        <v>45</v>
      </c>
    </row>
    <row r="44" spans="1:27" x14ac:dyDescent="0.3">
      <c r="A44">
        <v>950</v>
      </c>
      <c r="C44" s="9">
        <f t="shared" si="2"/>
        <v>212.06096625368662</v>
      </c>
      <c r="D44" s="5"/>
      <c r="E44" s="9">
        <f t="shared" si="3"/>
        <v>186.41064439601513</v>
      </c>
      <c r="F44" s="5"/>
      <c r="G44" s="9">
        <f t="shared" si="4"/>
        <v>163.50814114109801</v>
      </c>
      <c r="H44" s="5"/>
      <c r="I44" s="9">
        <f t="shared" si="5"/>
        <v>138.25730593618687</v>
      </c>
      <c r="J44" s="5"/>
      <c r="K44" s="9">
        <f t="shared" si="6"/>
        <v>119.49518963797973</v>
      </c>
      <c r="L44" s="5"/>
      <c r="M44" s="9">
        <f t="shared" si="8"/>
        <v>96.028758083143842</v>
      </c>
      <c r="N44" s="5"/>
      <c r="O44" s="9">
        <f t="shared" si="9"/>
        <v>76.741820603706202</v>
      </c>
      <c r="P44" s="5"/>
      <c r="Q44" s="9">
        <f t="shared" si="10"/>
        <v>59.125779173641334</v>
      </c>
      <c r="R44" s="5"/>
      <c r="S44" s="9">
        <f t="shared" si="11"/>
        <v>44.365656130635017</v>
      </c>
      <c r="T44" s="5"/>
      <c r="U44" s="9">
        <f t="shared" si="12"/>
        <v>31.23416908446951</v>
      </c>
      <c r="V44" s="5"/>
      <c r="W44" s="9">
        <f t="shared" si="7"/>
        <v>21.054725688015854</v>
      </c>
      <c r="X44" s="5"/>
      <c r="Z44">
        <f t="shared" si="1"/>
        <v>78.94736842105263</v>
      </c>
      <c r="AA44">
        <f t="shared" si="0"/>
        <v>40</v>
      </c>
    </row>
    <row r="45" spans="1:27" x14ac:dyDescent="0.3">
      <c r="A45">
        <v>975</v>
      </c>
      <c r="C45" s="9">
        <f t="shared" si="2"/>
        <v>212.69714915244765</v>
      </c>
      <c r="D45" s="5"/>
      <c r="E45" s="9">
        <f t="shared" si="3"/>
        <v>186.96987632920315</v>
      </c>
      <c r="F45" s="5"/>
      <c r="G45" s="9">
        <f t="shared" si="4"/>
        <v>163.99866556452127</v>
      </c>
      <c r="H45" s="5"/>
      <c r="I45" s="9">
        <f t="shared" si="5"/>
        <v>138.6720778539954</v>
      </c>
      <c r="J45" s="5"/>
      <c r="K45" s="9">
        <f t="shared" si="6"/>
        <v>119.97317039653166</v>
      </c>
      <c r="L45" s="5"/>
      <c r="M45" s="9">
        <f t="shared" si="8"/>
        <v>96.508901873559552</v>
      </c>
      <c r="N45" s="5"/>
      <c r="O45" s="9">
        <f t="shared" si="9"/>
        <v>77.202271527328435</v>
      </c>
      <c r="P45" s="5"/>
      <c r="Q45" s="9">
        <f t="shared" si="10"/>
        <v>59.539659627856814</v>
      </c>
      <c r="R45" s="5"/>
      <c r="S45" s="9">
        <f t="shared" si="11"/>
        <v>44.720581379680098</v>
      </c>
      <c r="T45" s="5"/>
      <c r="U45" s="9">
        <f t="shared" si="12"/>
        <v>31.515276606229733</v>
      </c>
      <c r="V45" s="5"/>
      <c r="W45" s="9">
        <f t="shared" si="7"/>
        <v>21.265272944896012</v>
      </c>
      <c r="X45" s="5"/>
      <c r="Z45">
        <f t="shared" si="1"/>
        <v>76.92307692307692</v>
      </c>
      <c r="AA45">
        <f t="shared" si="0"/>
        <v>35</v>
      </c>
    </row>
    <row r="46" spans="1:27" ht="15" thickBot="1" x14ac:dyDescent="0.35">
      <c r="A46">
        <v>1000</v>
      </c>
      <c r="C46" s="9">
        <f t="shared" si="2"/>
        <v>213.33524059990498</v>
      </c>
      <c r="D46" s="6"/>
      <c r="E46" s="9">
        <f t="shared" si="3"/>
        <v>187.53078595819073</v>
      </c>
      <c r="F46" s="6"/>
      <c r="G46" s="9">
        <f t="shared" si="4"/>
        <v>164.49066156121481</v>
      </c>
      <c r="H46" s="6"/>
      <c r="I46" s="9">
        <f t="shared" si="5"/>
        <v>139.08809408755738</v>
      </c>
      <c r="J46" s="6"/>
      <c r="K46" s="9">
        <f t="shared" si="6"/>
        <v>120.45306307811778</v>
      </c>
      <c r="L46" s="6"/>
      <c r="M46" s="9">
        <f t="shared" si="8"/>
        <v>96.991446382927336</v>
      </c>
      <c r="N46" s="6"/>
      <c r="O46" s="9">
        <f t="shared" si="9"/>
        <v>77.665485156492409</v>
      </c>
      <c r="P46" s="6"/>
      <c r="Q46" s="9">
        <f t="shared" si="10"/>
        <v>59.956437245251806</v>
      </c>
      <c r="R46" s="6"/>
      <c r="S46" s="9">
        <f t="shared" si="11"/>
        <v>45.07834603071754</v>
      </c>
      <c r="T46" s="6"/>
      <c r="U46" s="9">
        <f t="shared" si="12"/>
        <v>31.798914095685799</v>
      </c>
      <c r="V46" s="6"/>
      <c r="W46" s="9">
        <f t="shared" si="7"/>
        <v>21.477925674344974</v>
      </c>
      <c r="X46" s="6"/>
      <c r="Z46">
        <f t="shared" si="1"/>
        <v>75</v>
      </c>
      <c r="AA46">
        <f t="shared" si="0"/>
        <v>30</v>
      </c>
    </row>
    <row r="49" spans="1:3" x14ac:dyDescent="0.3">
      <c r="A49" t="s">
        <v>8</v>
      </c>
      <c r="C49">
        <v>0.1</v>
      </c>
    </row>
  </sheetData>
  <mergeCells count="11">
    <mergeCell ref="C4:D4"/>
    <mergeCell ref="E4:F4"/>
    <mergeCell ref="G4:H4"/>
    <mergeCell ref="U4:V4"/>
    <mergeCell ref="W4:X4"/>
    <mergeCell ref="I4:J4"/>
    <mergeCell ref="K4:L4"/>
    <mergeCell ref="M4:N4"/>
    <mergeCell ref="O4:P4"/>
    <mergeCell ref="Q4:R4"/>
    <mergeCell ref="S4:T4"/>
  </mergeCells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Triode</vt:lpstr>
      <vt:lpstr>Pentode</vt:lpstr>
      <vt:lpstr>Pentode!Print_Area</vt:lpstr>
      <vt:lpstr>Triode!Print_Area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pmillett</dc:creator>
  <cp:lastModifiedBy>pmillett</cp:lastModifiedBy>
  <cp:lastPrinted>2016-01-09T16:18:25Z</cp:lastPrinted>
  <dcterms:created xsi:type="dcterms:W3CDTF">2016-01-05T15:57:35Z</dcterms:created>
  <dcterms:modified xsi:type="dcterms:W3CDTF">2017-01-02T19:34:46Z</dcterms:modified>
</cp:coreProperties>
</file>